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jorninezcl.sharepoint.com/sites/UDEPROCESOSYPAGOSENERO-SEPTIEMBRE2021/Documentos compartidos/U° DE CONVENIOS 2025/00 CALCULO MONTOS MÁXIMOS 2025/"/>
    </mc:Choice>
  </mc:AlternateContent>
  <xr:revisionPtr revIDLastSave="555" documentId="8_{357324F5-9C91-4B1D-BBB3-92695317A4FC}" xr6:coauthVersionLast="47" xr6:coauthVersionMax="47" xr10:uidLastSave="{36538E28-6C59-4ED8-9756-265594E100BF}"/>
  <bookViews>
    <workbookView xWindow="20370" yWindow="-120" windowWidth="29040" windowHeight="15840" xr2:uid="{F70E479C-5DFE-42F3-BBF4-F78352285F51}"/>
  </bookViews>
  <sheets>
    <sheet name="MONTOS MÁXIMOS" sheetId="2" r:id="rId1"/>
    <sheet name="BASES" sheetId="1" state="hidden" r:id="rId2"/>
  </sheets>
  <definedNames>
    <definedName name="_xlnm._FilterDatabase" localSheetId="1" hidden="1">BASES!$J$1:$O$65</definedName>
    <definedName name="D.841">BASES!$C$2:$C$21</definedName>
    <definedName name="DECRETO">BASES!$A$1:$A$1</definedName>
    <definedName name="DS.07" localSheetId="0">BASES!$E$1:$E$5</definedName>
    <definedName name="DS.07">BASES!$E$2:$E$4</definedName>
    <definedName name="DS.19" localSheetId="0">BASES!$D$1:$D$21</definedName>
    <definedName name="DS.19">BASES!$D$2:$D$20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 a="1"/>
  <c r="C7" i="2" s="1"/>
  <c r="C16" i="2"/>
  <c r="S25" i="1"/>
  <c r="S14" i="1"/>
  <c r="R25" i="1"/>
  <c r="Q25" i="1"/>
  <c r="C15" i="2" a="1"/>
  <c r="C15" i="2" s="1"/>
  <c r="J65" i="1"/>
  <c r="S19" i="1" l="1"/>
  <c r="S23" i="1"/>
  <c r="R24" i="1"/>
  <c r="R21" i="1"/>
  <c r="R23" i="1"/>
  <c r="R22" i="1"/>
  <c r="R20" i="1"/>
  <c r="R19" i="1"/>
  <c r="R18" i="1"/>
  <c r="R17" i="1"/>
  <c r="R16" i="1"/>
  <c r="R15" i="1"/>
  <c r="Q22" i="1"/>
  <c r="Q23" i="1"/>
  <c r="Q24" i="1"/>
  <c r="Q16" i="1"/>
  <c r="Q17" i="1"/>
  <c r="Q18" i="1"/>
  <c r="Q19" i="1"/>
  <c r="Q20" i="1"/>
  <c r="Q21" i="1"/>
  <c r="Q15" i="1"/>
  <c r="R14" i="1"/>
  <c r="R13" i="1"/>
  <c r="S8" i="1"/>
  <c r="S7" i="1"/>
  <c r="R8" i="1"/>
  <c r="R7" i="1"/>
  <c r="S13" i="1"/>
  <c r="S9" i="1"/>
  <c r="R9" i="1"/>
  <c r="R12" i="1"/>
  <c r="R11" i="1"/>
  <c r="R10" i="1"/>
  <c r="Q9" i="1"/>
  <c r="Q10" i="1"/>
  <c r="Q11" i="1"/>
  <c r="Q12" i="1"/>
  <c r="Q13" i="1"/>
  <c r="Q14" i="1"/>
  <c r="S3" i="1"/>
  <c r="R6" i="1"/>
  <c r="R5" i="1"/>
  <c r="R4" i="1"/>
  <c r="R3" i="1"/>
  <c r="R2" i="1"/>
  <c r="Q5" i="1"/>
  <c r="Q6" i="1"/>
  <c r="Q7" i="1"/>
  <c r="Q8" i="1"/>
  <c r="Q2" i="1"/>
  <c r="Q3" i="1"/>
  <c r="Q4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D9" i="2" l="1"/>
  <c r="D16" i="2" s="1"/>
  <c r="C10" i="2"/>
  <c r="C11" i="2"/>
  <c r="C13" i="2"/>
  <c r="C14" i="2"/>
  <c r="E9" i="2"/>
  <c r="E16" i="2" s="1"/>
  <c r="C12" i="2"/>
  <c r="C17" i="2" l="1"/>
  <c r="E14" i="2"/>
  <c r="E10" i="2"/>
  <c r="E11" i="2"/>
  <c r="E13" i="2"/>
  <c r="E12" i="2"/>
  <c r="C18" i="2"/>
  <c r="D13" i="2"/>
  <c r="D12" i="2"/>
  <c r="D11" i="2"/>
  <c r="D14" i="2"/>
  <c r="D10" i="2"/>
  <c r="C20" i="2" l="1"/>
  <c r="E18" i="2"/>
  <c r="E20" i="2" s="1"/>
  <c r="E21" i="2" s="1"/>
  <c r="D18" i="2"/>
  <c r="C21" i="2" l="1"/>
  <c r="D20" i="2"/>
  <c r="D21" i="2" s="1"/>
  <c r="C23" i="2" l="1"/>
  <c r="C2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Andrea Sáez Saldías</author>
  </authors>
  <commentList>
    <comment ref="F4" authorId="0" shapeId="0" xr:uid="{3FBA24D6-483E-43C8-9082-78008E81B117}">
      <text>
        <r>
          <rPr>
            <b/>
            <sz val="9"/>
            <color indexed="81"/>
            <rFont val="Tahoma"/>
            <charset val="1"/>
          </rPr>
          <t>Karen Andrea Sáez Saldías:</t>
        </r>
        <r>
          <rPr>
            <sz val="9"/>
            <color indexed="81"/>
            <rFont val="Tahoma"/>
            <charset val="1"/>
          </rPr>
          <t xml:space="preserve">
Valor UF al 01-01-2025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<sst xmlns="http://schemas.openxmlformats.org/spreadsheetml/2006/main" count="441" uniqueCount="410">
  <si>
    <t>Montos máximos año 2025 - SPE</t>
  </si>
  <si>
    <t>PROGRAMA PRINCIPAL</t>
  </si>
  <si>
    <t>Adosado / Complementario 1</t>
  </si>
  <si>
    <t>Adosado / Complementario 2</t>
  </si>
  <si>
    <t>UF 2025</t>
  </si>
  <si>
    <t>USS 2025</t>
  </si>
  <si>
    <t>Decreto Aplicable</t>
  </si>
  <si>
    <t>DS.07</t>
  </si>
  <si>
    <t>Comuna</t>
  </si>
  <si>
    <t>Valor USS/UF</t>
  </si>
  <si>
    <t>Plazas Convenidas</t>
  </si>
  <si>
    <t>Modelo</t>
  </si>
  <si>
    <t xml:space="preserve">ART - SI PROGRAMA DE ACOGIMIENTO RESIDENCIAL TERAPEUTICO PARA SEGUNDA INFANCIA </t>
  </si>
  <si>
    <t>Factor Fijo</t>
  </si>
  <si>
    <t>Factor Variable</t>
  </si>
  <si>
    <t>Factor Edad</t>
  </si>
  <si>
    <t>Factor Discapacidad</t>
  </si>
  <si>
    <t>Factor Complejidad</t>
  </si>
  <si>
    <t>FactorCobertura</t>
  </si>
  <si>
    <t>PorcentajeZona</t>
  </si>
  <si>
    <t>MONTO MÁXIMO FIJO</t>
  </si>
  <si>
    <t>MONTO MÁXIMO VARIABLE</t>
  </si>
  <si>
    <t>MONTO MÁXIMO TOTAL X PROYECTO</t>
  </si>
  <si>
    <t>MONTO MÁXIMO X NNA X PROYECTO</t>
  </si>
  <si>
    <t>MONTO MÁXIMO TOTAL</t>
  </si>
  <si>
    <t>MONTO MÁXIMO X NNA</t>
  </si>
  <si>
    <t>D.841</t>
  </si>
  <si>
    <t>DS.19</t>
  </si>
  <si>
    <t>LLAVE</t>
  </si>
  <si>
    <t>FactorFijo</t>
  </si>
  <si>
    <t>factor discapacidad</t>
  </si>
  <si>
    <t>PRINCIPAL</t>
  </si>
  <si>
    <t>ADOSADO 1</t>
  </si>
  <si>
    <t>ADOSADO 2</t>
  </si>
  <si>
    <t>ALGARROBO</t>
  </si>
  <si>
    <t>DAM - DIAGNÓSTICO</t>
  </si>
  <si>
    <t>ALHUÉ</t>
  </si>
  <si>
    <t>PAD - PROGRAMA DE PROTECCIÓN AMBULATORIA CON DISCAPACIDAD GRAVE O PROFUNDA</t>
  </si>
  <si>
    <t>ALTO BIOBÍO</t>
  </si>
  <si>
    <t>PAS - PROGRAMA ESPECIALIZADO PARA AGRESORES SEXUALES</t>
  </si>
  <si>
    <t>ALTO DEL CARMEN</t>
  </si>
  <si>
    <t>PDC - PROGRAMA ESPECIALIZADO EN DROGAS (24 H)</t>
  </si>
  <si>
    <t>ALTO HOSPICIO</t>
  </si>
  <si>
    <t>PDE - PROGRAMA DE REINSERCIÓN EDUCATIVA (24 H)</t>
  </si>
  <si>
    <t>ANCUD</t>
  </si>
  <si>
    <t>PEC - PROGRAMA ESPECIALIZADO EN NIÑOS DE LA CALLE</t>
  </si>
  <si>
    <t>ANDACOLLO</t>
  </si>
  <si>
    <t>PEE - PROGRAMA EXPLOTACIÓN SEXUAL</t>
  </si>
  <si>
    <t>FAE - PROGRAMA DE FAMILIA DE ACOGIDA ESPECIALIZADA</t>
  </si>
  <si>
    <t>ANGOL</t>
  </si>
  <si>
    <t>PIE - PROGRAMA DE INTERVENCIÓN ESPECIALIZADA</t>
  </si>
  <si>
    <t>RMA - RESIDENCIA PROTECCIÓN PARA MADRES ADOLESCENTES</t>
  </si>
  <si>
    <t>ANTÁRTICA</t>
  </si>
  <si>
    <t>PPF - PROGRAMA DE PREVENCIÓN FOCALIZADA</t>
  </si>
  <si>
    <t>RDS - RESIDENCIAS PARA NIÑOS NIÑAS Y ADOLESCENTES CON DISCAPACIDAD</t>
  </si>
  <si>
    <t>ANTOFAGASTA</t>
  </si>
  <si>
    <t>PRM - PROGRAMA ESPECIALIZADO EN MALTRATO</t>
  </si>
  <si>
    <t>ANTUCO</t>
  </si>
  <si>
    <t>PRI - PROGRAMA INTERVENCIÓN Y PREPARACIÓN PARA LA INTEGRACIÓN DE NIÑOS EN FAMILIA ALTERNATIVA</t>
  </si>
  <si>
    <t>ARAUCO</t>
  </si>
  <si>
    <t>ARICA</t>
  </si>
  <si>
    <t>AYSÉN</t>
  </si>
  <si>
    <t>REM - RESIDENCIA PROTECCIÓN PARA MAYORES</t>
  </si>
  <si>
    <t>BUIN</t>
  </si>
  <si>
    <t>RLP - RESIDENCIA DE PROTECCIÓN PARA LACTANTES Y PREESCOLARES</t>
  </si>
  <si>
    <t>PFF - PROGRAMA DE PREVENCIÓN FOCALIZADA</t>
  </si>
  <si>
    <t>BULNES</t>
  </si>
  <si>
    <t>FRF - FORTALECIMIENTO Y REVINCULACIÓN FAMILIAR</t>
  </si>
  <si>
    <t>CABILDO</t>
  </si>
  <si>
    <t>RVA - RESIDENCIA DE VIDA FAMILIAR PARA ADOLESCENTES</t>
  </si>
  <si>
    <t>PVI - PREPARACIÓN PARA LA VIDA INDEPENDIENTE</t>
  </si>
  <si>
    <t>CABO DE HORNOS</t>
  </si>
  <si>
    <t>RVT - RESIDENCIAS DE VIDA FAMILIAR PARA ADOLESCENCIA TEMPRANA</t>
  </si>
  <si>
    <t>CABRERO</t>
  </si>
  <si>
    <t>OPD - OFICINA DE PROTECCIÓN DE DERECHOS</t>
  </si>
  <si>
    <t>RSI - RESIDENCIA DE SEGUNDA INFANCIA</t>
  </si>
  <si>
    <t>CALAMA</t>
  </si>
  <si>
    <t>PER - PROGRAMA PARA LA INTERVENCIÓN RESIDENCIAL</t>
  </si>
  <si>
    <t>CALBUCO</t>
  </si>
  <si>
    <t>PPE - PROGRAMA DE PROTECCIÓN ESPECIAL - (ADOSADO)</t>
  </si>
  <si>
    <t>CALDERA</t>
  </si>
  <si>
    <t>PRD - PROGRAMA ESPECIALIZADO EN DISCAPACIDAD</t>
  </si>
  <si>
    <t>CALERA</t>
  </si>
  <si>
    <t>PRE - PROGRAMA ATENCIÓN RESIDENCIAL ESPECIALIZADO</t>
  </si>
  <si>
    <t>CALERA DE TANGO</t>
  </si>
  <si>
    <t>PRO - PROGRAMA ESPECIALIZADO (FAE)</t>
  </si>
  <si>
    <t>CALLE LARGA</t>
  </si>
  <si>
    <t>CAMARONES</t>
  </si>
  <si>
    <t>CAMIÑA</t>
  </si>
  <si>
    <t>CANELA</t>
  </si>
  <si>
    <t>CAÑETE</t>
  </si>
  <si>
    <t>CARAHUE</t>
  </si>
  <si>
    <t>CARTAGENA</t>
  </si>
  <si>
    <t>CASABLANCA</t>
  </si>
  <si>
    <t>CASTRO</t>
  </si>
  <si>
    <t>CATEMU</t>
  </si>
  <si>
    <t>CAUQUENES</t>
  </si>
  <si>
    <t>CERRILLOS</t>
  </si>
  <si>
    <t>CERRO NAVIA</t>
  </si>
  <si>
    <t>CHAITÉN</t>
  </si>
  <si>
    <t>CHANCO</t>
  </si>
  <si>
    <t>CHAÑARAL</t>
  </si>
  <si>
    <t>CHÉPICA</t>
  </si>
  <si>
    <t>CHIGUAYANTE</t>
  </si>
  <si>
    <t>CHILE CHICO</t>
  </si>
  <si>
    <t>CHILLÁN</t>
  </si>
  <si>
    <t>CHILLÁN VIEJO</t>
  </si>
  <si>
    <t>CHIMBARONGO</t>
  </si>
  <si>
    <t>CHOLCHOL</t>
  </si>
  <si>
    <t>CHONCHI</t>
  </si>
  <si>
    <t>CISNES</t>
  </si>
  <si>
    <t>COBQUECURA</t>
  </si>
  <si>
    <t>COCHAMO</t>
  </si>
  <si>
    <t>COCHRANE</t>
  </si>
  <si>
    <t>CODEGUA</t>
  </si>
  <si>
    <t>COELEMU</t>
  </si>
  <si>
    <t>COIHAIQUE</t>
  </si>
  <si>
    <t>COIHUECO</t>
  </si>
  <si>
    <t>COINCO</t>
  </si>
  <si>
    <t>COLBÚN</t>
  </si>
  <si>
    <t>COLCHANE</t>
  </si>
  <si>
    <t>COLINA</t>
  </si>
  <si>
    <t>COLLIPULLI</t>
  </si>
  <si>
    <t>COLTAUCO</t>
  </si>
  <si>
    <t>COMBARBALÁ</t>
  </si>
  <si>
    <t>CONCEPCIÓN</t>
  </si>
  <si>
    <t>CONCHALÍ</t>
  </si>
  <si>
    <t>CONCÓN</t>
  </si>
  <si>
    <t>CONSTITUCIÓN</t>
  </si>
  <si>
    <t>CONTULMO</t>
  </si>
  <si>
    <t>COPIAPÓ</t>
  </si>
  <si>
    <t>COQUIMBO</t>
  </si>
  <si>
    <t>CORONEL</t>
  </si>
  <si>
    <t>CORRAL</t>
  </si>
  <si>
    <t>CUNCO</t>
  </si>
  <si>
    <t>CURACAUTÍN</t>
  </si>
  <si>
    <t>CURACAVÍ</t>
  </si>
  <si>
    <t>CURACO DE VÉLEZ</t>
  </si>
  <si>
    <t>CURANILAHUE</t>
  </si>
  <si>
    <t>CURARREHUE</t>
  </si>
  <si>
    <t>CUREPTO</t>
  </si>
  <si>
    <t>CURICÓ</t>
  </si>
  <si>
    <t>DALCAHUE</t>
  </si>
  <si>
    <t>DIEGO DE ALMAGRO</t>
  </si>
  <si>
    <t>DOÑIHUE</t>
  </si>
  <si>
    <t>EL BOSQUE</t>
  </si>
  <si>
    <t>EL CARMEN</t>
  </si>
  <si>
    <t>EL MONTE</t>
  </si>
  <si>
    <t>EL QUISCO</t>
  </si>
  <si>
    <t>EL TABO</t>
  </si>
  <si>
    <t>EMPEDRADO</t>
  </si>
  <si>
    <t>ERCILLA</t>
  </si>
  <si>
    <t>ESTACIÓN CENTRAL</t>
  </si>
  <si>
    <t>FLORIDA</t>
  </si>
  <si>
    <t>FREIRE</t>
  </si>
  <si>
    <t>FREIRINA</t>
  </si>
  <si>
    <t>FRESIA</t>
  </si>
  <si>
    <t>FRUTILLAR</t>
  </si>
  <si>
    <t>FUTALEUFÚ</t>
  </si>
  <si>
    <t>FUTRONO</t>
  </si>
  <si>
    <t>GALVARINO</t>
  </si>
  <si>
    <t>GENERAL LAGOS</t>
  </si>
  <si>
    <t>GORBEA</t>
  </si>
  <si>
    <t>GRANEROS</t>
  </si>
  <si>
    <t>GUAITECAS</t>
  </si>
  <si>
    <t>HIJUELAS</t>
  </si>
  <si>
    <t>HUALAIHUÉ</t>
  </si>
  <si>
    <t>HUALAÑE</t>
  </si>
  <si>
    <t>HUALPÉN</t>
  </si>
  <si>
    <t>HUALQUI</t>
  </si>
  <si>
    <t>HUARA</t>
  </si>
  <si>
    <t>HUASCO</t>
  </si>
  <si>
    <t>HUECHURABA</t>
  </si>
  <si>
    <t>ILLAPEL</t>
  </si>
  <si>
    <t>INDEPENDENCIA</t>
  </si>
  <si>
    <t>IQUIQUE</t>
  </si>
  <si>
    <t>ISLA DE MAIPO</t>
  </si>
  <si>
    <t>ISLA DE PASCUA</t>
  </si>
  <si>
    <t>JUAN FERNANDEZ</t>
  </si>
  <si>
    <t>LA CISTERNA</t>
  </si>
  <si>
    <t>LA CRUZ</t>
  </si>
  <si>
    <t>LA ESTRELLA</t>
  </si>
  <si>
    <t>LA FLORIDA</t>
  </si>
  <si>
    <t>LA GRANJA</t>
  </si>
  <si>
    <t>LA HIGUERA</t>
  </si>
  <si>
    <t>LA LIGUA</t>
  </si>
  <si>
    <t>LA PINTANA</t>
  </si>
  <si>
    <t>LA REINA</t>
  </si>
  <si>
    <t>LA SERENA</t>
  </si>
  <si>
    <t>LA UNIÓN</t>
  </si>
  <si>
    <t>LAGO RANCO</t>
  </si>
  <si>
    <t>LAGO VERDE</t>
  </si>
  <si>
    <t>LAGUNA BLANCA</t>
  </si>
  <si>
    <t>LAJA</t>
  </si>
  <si>
    <t>LAMPA</t>
  </si>
  <si>
    <t>LANCO</t>
  </si>
  <si>
    <t>LAS CABRAS</t>
  </si>
  <si>
    <t>LAS CONDES</t>
  </si>
  <si>
    <t>LAUTARO</t>
  </si>
  <si>
    <t>LEBU</t>
  </si>
  <si>
    <t>LICANTÉN</t>
  </si>
  <si>
    <t>LIMACHE</t>
  </si>
  <si>
    <t>LINARES</t>
  </si>
  <si>
    <t>LITUECHE</t>
  </si>
  <si>
    <t>LLANQUIHUE</t>
  </si>
  <si>
    <t>LLAY LLAY</t>
  </si>
  <si>
    <t>LO BARNECHEA</t>
  </si>
  <si>
    <t>LO ESPEJO</t>
  </si>
  <si>
    <t>LO PRADO</t>
  </si>
  <si>
    <t>LOLOL</t>
  </si>
  <si>
    <t>LONCOCHE</t>
  </si>
  <si>
    <t>LONGAVÍ</t>
  </si>
  <si>
    <t>LONQUIMAY</t>
  </si>
  <si>
    <t>LOS ÁLAMOS</t>
  </si>
  <si>
    <t>LOS ANDES</t>
  </si>
  <si>
    <t>LOS ÁNGELES</t>
  </si>
  <si>
    <t>LOS LAGOS</t>
  </si>
  <si>
    <t>LOS MUERMOS</t>
  </si>
  <si>
    <t>LOS SAUCES</t>
  </si>
  <si>
    <t>LOS VILOS</t>
  </si>
  <si>
    <t>LOTA</t>
  </si>
  <si>
    <t>LUMACO</t>
  </si>
  <si>
    <t>MACHALÍ</t>
  </si>
  <si>
    <t>MACUL</t>
  </si>
  <si>
    <t>MÁFIL</t>
  </si>
  <si>
    <t>MAIPÚ</t>
  </si>
  <si>
    <t>MALLOA</t>
  </si>
  <si>
    <t>MARCHIHUE</t>
  </si>
  <si>
    <t>MARÍA ELENA</t>
  </si>
  <si>
    <t>MARÍA PINTO</t>
  </si>
  <si>
    <t>MARIQUINA</t>
  </si>
  <si>
    <t>MAULE</t>
  </si>
  <si>
    <t>MAULLÍN</t>
  </si>
  <si>
    <t>MEJILLONES</t>
  </si>
  <si>
    <t>MELIPEUCO</t>
  </si>
  <si>
    <t>MELIPILLA</t>
  </si>
  <si>
    <t>MOLINA</t>
  </si>
  <si>
    <t>MONTE PATRIA</t>
  </si>
  <si>
    <t>MOSTAZAL</t>
  </si>
  <si>
    <t>MULCHÉN</t>
  </si>
  <si>
    <t>NACIMIENTO</t>
  </si>
  <si>
    <t>NANCAGUA</t>
  </si>
  <si>
    <t>NATALES</t>
  </si>
  <si>
    <t>NAVIDAD</t>
  </si>
  <si>
    <t>NEGRETE</t>
  </si>
  <si>
    <t>NINHUE</t>
  </si>
  <si>
    <t>NOGALES</t>
  </si>
  <si>
    <t>NUEVA IMPERIAL</t>
  </si>
  <si>
    <t>ÑIQUEN</t>
  </si>
  <si>
    <t>ÑUÑOA</t>
  </si>
  <si>
    <t>O'HIGGINS</t>
  </si>
  <si>
    <t>OLIVAR</t>
  </si>
  <si>
    <t>OLLAGUE</t>
  </si>
  <si>
    <t>OLMUÉ</t>
  </si>
  <si>
    <t>OSORNO</t>
  </si>
  <si>
    <t>OVALLE</t>
  </si>
  <si>
    <t>PADRE HURTADO</t>
  </si>
  <si>
    <t>PADRE LAS CASAS</t>
  </si>
  <si>
    <t>PAIHUANO</t>
  </si>
  <si>
    <t>PAILLACO</t>
  </si>
  <si>
    <t>PAINE</t>
  </si>
  <si>
    <t>PALENA</t>
  </si>
  <si>
    <t>PALMILLA</t>
  </si>
  <si>
    <t>PANGUIPULLI</t>
  </si>
  <si>
    <t>PANQUEHUE</t>
  </si>
  <si>
    <t>PAPUDO</t>
  </si>
  <si>
    <t>PAREDONES</t>
  </si>
  <si>
    <t>PARRAL</t>
  </si>
  <si>
    <t>PEDRO AGUIRRE CERDA</t>
  </si>
  <si>
    <t>PELARCO</t>
  </si>
  <si>
    <t>PELLUHUE</t>
  </si>
  <si>
    <t>PEMUCO</t>
  </si>
  <si>
    <t>PENCAHUE</t>
  </si>
  <si>
    <t>PENCO</t>
  </si>
  <si>
    <t>PEÑAFLOR</t>
  </si>
  <si>
    <t>PEÑALOLÉN</t>
  </si>
  <si>
    <t>PERALILLO</t>
  </si>
  <si>
    <t>PERQUENCO</t>
  </si>
  <si>
    <t>PETORCA</t>
  </si>
  <si>
    <t>PEUMO</t>
  </si>
  <si>
    <t>PICA</t>
  </si>
  <si>
    <t>PICHIDEGUA</t>
  </si>
  <si>
    <t>PICHILEMU</t>
  </si>
  <si>
    <t>PINTO</t>
  </si>
  <si>
    <t>PIRQUE</t>
  </si>
  <si>
    <t>PITRUFQUÉN</t>
  </si>
  <si>
    <t>PLACILLA</t>
  </si>
  <si>
    <t>PORTEZUELO</t>
  </si>
  <si>
    <t>PORVENIR</t>
  </si>
  <si>
    <t>POZO ALMONTE</t>
  </si>
  <si>
    <t>PRIMAVERA</t>
  </si>
  <si>
    <t>PROVIDENCIA</t>
  </si>
  <si>
    <t>PUCHUNCAVÍ</t>
  </si>
  <si>
    <t>PUCÓN</t>
  </si>
  <si>
    <t>PUDAHUEL</t>
  </si>
  <si>
    <t>PUENTE ALTO</t>
  </si>
  <si>
    <t>PUERTO MONTT</t>
  </si>
  <si>
    <t>PUERTO OCTAY</t>
  </si>
  <si>
    <t>PUERTO VARAS</t>
  </si>
  <si>
    <t>PUMANQUE</t>
  </si>
  <si>
    <t>PUNITAQUI</t>
  </si>
  <si>
    <t>PUNTA ARENAS</t>
  </si>
  <si>
    <t>PUQUELDÓN</t>
  </si>
  <si>
    <t>PURÉN</t>
  </si>
  <si>
    <t>PURRANQUE</t>
  </si>
  <si>
    <t>PUTAENDO</t>
  </si>
  <si>
    <t>PUTRE</t>
  </si>
  <si>
    <t>PUYEHUE</t>
  </si>
  <si>
    <t>QUEILEN</t>
  </si>
  <si>
    <t>QUELLÓN</t>
  </si>
  <si>
    <t>QUEMCHI</t>
  </si>
  <si>
    <t>QUILACO</t>
  </si>
  <si>
    <t>QUILICURA</t>
  </si>
  <si>
    <t>QUILLECO</t>
  </si>
  <si>
    <t>QUILLÓN</t>
  </si>
  <si>
    <t>QUILLOTA</t>
  </si>
  <si>
    <t>QUILPUÉ</t>
  </si>
  <si>
    <t>QUINCHAO</t>
  </si>
  <si>
    <t>QUINTA DE TILCOCO</t>
  </si>
  <si>
    <t>QUINTA NORMAL</t>
  </si>
  <si>
    <t>QUINTERO</t>
  </si>
  <si>
    <t>QUIRIHUE</t>
  </si>
  <si>
    <t>RANCAGUA</t>
  </si>
  <si>
    <t>RANQUIL</t>
  </si>
  <si>
    <t>RAUCO</t>
  </si>
  <si>
    <t>RECOLETA</t>
  </si>
  <si>
    <t>RENAICO</t>
  </si>
  <si>
    <t>RENCA</t>
  </si>
  <si>
    <t>RENGO</t>
  </si>
  <si>
    <t>REQUÍNOA</t>
  </si>
  <si>
    <t>RETIRO</t>
  </si>
  <si>
    <t>RINCONADA</t>
  </si>
  <si>
    <t>RÍO BUENO</t>
  </si>
  <si>
    <t>RÍO CLARO</t>
  </si>
  <si>
    <t>RÍO HURTADO</t>
  </si>
  <si>
    <t>RÍO IBÁÑEZ</t>
  </si>
  <si>
    <t>RÍO NEGRO</t>
  </si>
  <si>
    <t>RÍO VERDE</t>
  </si>
  <si>
    <t>ROMERAL</t>
  </si>
  <si>
    <t>SAAVEDRA</t>
  </si>
  <si>
    <t>SAGRADA FAMILIA</t>
  </si>
  <si>
    <t>SALAMANCA</t>
  </si>
  <si>
    <t>SAN ANTONIO</t>
  </si>
  <si>
    <t>SAN BERNARDO</t>
  </si>
  <si>
    <t>SAN CARLOS</t>
  </si>
  <si>
    <t>SAN CLEMENTE</t>
  </si>
  <si>
    <t>SAN ESTEBAN</t>
  </si>
  <si>
    <t>SAN FABIAN</t>
  </si>
  <si>
    <t>SAN FELIPE</t>
  </si>
  <si>
    <t>SAN FERNANDO</t>
  </si>
  <si>
    <t>SAN GREGORIO</t>
  </si>
  <si>
    <t>SAN IGNACIO</t>
  </si>
  <si>
    <t>SAN JAVIER</t>
  </si>
  <si>
    <t>SAN JOAQUÍN</t>
  </si>
  <si>
    <t>SAN JOSÉ DE MAIPO</t>
  </si>
  <si>
    <t>SAN JUAN DE LA COSTA</t>
  </si>
  <si>
    <t>SAN MIGUEL</t>
  </si>
  <si>
    <t>SAN NICOLÁS</t>
  </si>
  <si>
    <t>SAN PABLO</t>
  </si>
  <si>
    <t>SAN PEDRO</t>
  </si>
  <si>
    <t>SAN PEDRO DE ATACAMA</t>
  </si>
  <si>
    <t>SAN PEDRO DE LA PAZ</t>
  </si>
  <si>
    <t>SAN RAFAEL</t>
  </si>
  <si>
    <t>SAN RAMÓN</t>
  </si>
  <si>
    <t>SAN ROSENDO</t>
  </si>
  <si>
    <t>SAN VICENTE</t>
  </si>
  <si>
    <t>SANTA BÁRBARA</t>
  </si>
  <si>
    <t>SANTA CRUZ</t>
  </si>
  <si>
    <t>SANTA JUANA</t>
  </si>
  <si>
    <t>SANTA MARÍA</t>
  </si>
  <si>
    <t>SANTIAGO</t>
  </si>
  <si>
    <t>SANTO DOMINGO</t>
  </si>
  <si>
    <t>SIERRA GORDA</t>
  </si>
  <si>
    <t>TALAGANTE</t>
  </si>
  <si>
    <t>TALCA</t>
  </si>
  <si>
    <t>TALCAHUANO</t>
  </si>
  <si>
    <t>TALTAL</t>
  </si>
  <si>
    <t>TEMUCO</t>
  </si>
  <si>
    <t>TENO</t>
  </si>
  <si>
    <t>TEODORO SCHMIDT</t>
  </si>
  <si>
    <t>TIERRA AMARILLA</t>
  </si>
  <si>
    <t>TIL TIL</t>
  </si>
  <si>
    <t>TIMAUKEL</t>
  </si>
  <si>
    <t>TIRÚA</t>
  </si>
  <si>
    <t>TOCOPILLA</t>
  </si>
  <si>
    <t>TOLTEN</t>
  </si>
  <si>
    <t>TOMÉ</t>
  </si>
  <si>
    <t>TORRES DEL PAINE</t>
  </si>
  <si>
    <t>TORTEL</t>
  </si>
  <si>
    <t>TRAIGUÉN</t>
  </si>
  <si>
    <t>TREHUACO</t>
  </si>
  <si>
    <t>TUCAPEL</t>
  </si>
  <si>
    <t>VALDIVIA</t>
  </si>
  <si>
    <t>VALLENAR</t>
  </si>
  <si>
    <t>VALPARAÍSO</t>
  </si>
  <si>
    <t>VICHUQUÉN</t>
  </si>
  <si>
    <t>VICTORIA</t>
  </si>
  <si>
    <t>VICUÑA</t>
  </si>
  <si>
    <t>VILCÚN</t>
  </si>
  <si>
    <t>VILLA ALEGRE</t>
  </si>
  <si>
    <t>VILLA ALEMANA</t>
  </si>
  <si>
    <t>VILLARRICA</t>
  </si>
  <si>
    <t>VIÑA DEL MAR</t>
  </si>
  <si>
    <t>VITACURA</t>
  </si>
  <si>
    <t>YERBAS BUENAS</t>
  </si>
  <si>
    <t>YUMBEL</t>
  </si>
  <si>
    <t>YUNGAY</t>
  </si>
  <si>
    <t>ZAPALLAR</t>
  </si>
  <si>
    <t>ART- A PROGRAMA DE ACOGIMIENTO RESIDENCIAL TERAPEUTICO PARA LA ADOLESCENCIA</t>
  </si>
  <si>
    <t>ART - AT PROGRAMA DE ACOGIMIENTO RESIDENCIAL TERAPEUTICO PARA ADOLESCENTE TEMPRANA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</si>
</sst>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41" formatCode="_ * #,##0_ ;_ * \-#,##0_ ;_ * &quot;-&quot;_ ;_ @_ "/>
    <numFmt numFmtId="164" formatCode="0.0%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0" xfId="0" applyAlignment="1">
      <alignment horizontal="left" wrapText="1"/>
    </xf>
    <xf numFmtId="0" fontId="0" fillId="8" borderId="0" xfId="0" applyFill="1"/>
    <xf numFmtId="0" fontId="2" fillId="3" borderId="1" xfId="0" applyFont="1" applyFill="1" applyBorder="1" applyAlignment="1">
      <alignment wrapText="1"/>
    </xf>
    <xf numFmtId="9" fontId="3" fillId="0" borderId="1" xfId="2" applyFont="1" applyFill="1" applyBorder="1" applyAlignment="1" applyProtection="1">
      <alignment wrapText="1"/>
    </xf>
    <xf numFmtId="0" fontId="2" fillId="3" borderId="1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2" fillId="6" borderId="1" xfId="0" applyFont="1" applyFill="1" applyBorder="1" applyAlignment="1" applyProtection="1">
      <alignment wrapText="1"/>
      <protection locked="0"/>
    </xf>
    <xf numFmtId="0" fontId="3" fillId="6" borderId="1" xfId="0" applyFont="1" applyFill="1" applyBorder="1" applyAlignment="1" applyProtection="1">
      <alignment wrapText="1"/>
      <protection locked="0"/>
    </xf>
    <xf numFmtId="164" fontId="3" fillId="0" borderId="1" xfId="2" applyNumberFormat="1" applyFont="1" applyFill="1" applyBorder="1" applyAlignment="1" applyProtection="1">
      <alignment wrapText="1"/>
    </xf>
    <xf numFmtId="9" fontId="0" fillId="0" borderId="0" xfId="2" applyFont="1" applyProtection="1">
      <protection locked="0"/>
    </xf>
    <xf numFmtId="0" fontId="10" fillId="10" borderId="0" xfId="0" applyFont="1" applyFill="1" applyProtection="1">
      <protection locked="0"/>
    </xf>
    <xf numFmtId="0" fontId="0" fillId="10" borderId="0" xfId="0" applyFill="1"/>
    <xf numFmtId="42" fontId="0" fillId="0" borderId="0" xfId="3" applyFont="1" applyFill="1"/>
    <xf numFmtId="41" fontId="0" fillId="0" borderId="0" xfId="0" applyNumberFormat="1"/>
    <xf numFmtId="3" fontId="10" fillId="0" borderId="0" xfId="0" applyNumberFormat="1" applyFont="1"/>
    <xf numFmtId="165" fontId="3" fillId="0" borderId="1" xfId="0" applyNumberFormat="1" applyFont="1" applyBorder="1" applyAlignment="1">
      <alignment wrapText="1"/>
    </xf>
    <xf numFmtId="0" fontId="2" fillId="9" borderId="1" xfId="0" applyFont="1" applyFill="1" applyBorder="1" applyAlignment="1">
      <alignment wrapText="1"/>
    </xf>
    <xf numFmtId="3" fontId="3" fillId="9" borderId="1" xfId="0" applyNumberFormat="1" applyFont="1" applyFill="1" applyBorder="1" applyAlignment="1">
      <alignment wrapText="1"/>
    </xf>
    <xf numFmtId="0" fontId="3" fillId="9" borderId="1" xfId="0" applyFont="1" applyFill="1" applyBorder="1" applyAlignment="1">
      <alignment wrapText="1"/>
    </xf>
    <xf numFmtId="3" fontId="3" fillId="0" borderId="4" xfId="0" applyNumberFormat="1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2" fillId="5" borderId="1" xfId="0" applyFont="1" applyFill="1" applyBorder="1" applyAlignment="1">
      <alignment wrapText="1"/>
    </xf>
    <xf numFmtId="41" fontId="3" fillId="5" borderId="1" xfId="1" applyFont="1" applyFill="1" applyBorder="1" applyAlignment="1" applyProtection="1">
      <alignment wrapText="1"/>
    </xf>
    <xf numFmtId="0" fontId="2" fillId="5" borderId="2" xfId="0" applyFont="1" applyFill="1" applyBorder="1" applyAlignment="1">
      <alignment wrapText="1"/>
    </xf>
    <xf numFmtId="42" fontId="2" fillId="5" borderId="3" xfId="3" applyFont="1" applyFill="1" applyBorder="1" applyAlignment="1" applyProtection="1">
      <alignment wrapText="1"/>
    </xf>
    <xf numFmtId="3" fontId="0" fillId="0" borderId="0" xfId="0" applyNumberFormat="1"/>
    <xf numFmtId="0" fontId="2" fillId="2" borderId="1" xfId="0" applyFont="1" applyFill="1" applyBorder="1" applyAlignment="1">
      <alignment horizontal="left" wrapText="1"/>
    </xf>
    <xf numFmtId="0" fontId="0" fillId="8" borderId="0" xfId="0" applyFill="1" applyAlignment="1">
      <alignment horizontal="left" wrapText="1"/>
    </xf>
    <xf numFmtId="0" fontId="4" fillId="4" borderId="1" xfId="0" applyFont="1" applyFill="1" applyBorder="1" applyAlignment="1">
      <alignment horizontal="center"/>
    </xf>
    <xf numFmtId="0" fontId="9" fillId="2" borderId="1" xfId="0" applyFont="1" applyFill="1" applyBorder="1"/>
    <xf numFmtId="0" fontId="3" fillId="0" borderId="1" xfId="0" applyFont="1" applyBorder="1" applyAlignment="1">
      <alignment horizontal="left" wrapText="1"/>
    </xf>
    <xf numFmtId="0" fontId="5" fillId="0" borderId="1" xfId="0" applyFont="1" applyBorder="1"/>
    <xf numFmtId="9" fontId="5" fillId="0" borderId="1" xfId="2" applyFont="1" applyBorder="1" applyProtection="1"/>
    <xf numFmtId="164" fontId="3" fillId="0" borderId="1" xfId="2" applyNumberFormat="1" applyFont="1" applyBorder="1" applyAlignment="1" applyProtection="1">
      <alignment wrapText="1"/>
    </xf>
    <xf numFmtId="0" fontId="7" fillId="0" borderId="1" xfId="0" applyFont="1" applyBorder="1" applyAlignment="1">
      <alignment wrapText="1"/>
    </xf>
    <xf numFmtId="164" fontId="7" fillId="0" borderId="1" xfId="2" applyNumberFormat="1" applyFont="1" applyBorder="1" applyAlignment="1" applyProtection="1">
      <alignment wrapText="1"/>
    </xf>
    <xf numFmtId="0" fontId="5" fillId="5" borderId="1" xfId="0" applyFont="1" applyFill="1" applyBorder="1"/>
    <xf numFmtId="0" fontId="3" fillId="5" borderId="1" xfId="0" applyFont="1" applyFill="1" applyBorder="1" applyAlignment="1">
      <alignment wrapText="1"/>
    </xf>
    <xf numFmtId="164" fontId="3" fillId="5" borderId="1" xfId="2" applyNumberFormat="1" applyFont="1" applyFill="1" applyBorder="1" applyAlignment="1" applyProtection="1">
      <alignment wrapText="1"/>
    </xf>
    <xf numFmtId="0" fontId="3" fillId="6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3" fillId="0" borderId="1" xfId="0" applyFont="1" applyBorder="1"/>
    <xf numFmtId="164" fontId="3" fillId="0" borderId="1" xfId="2" applyNumberFormat="1" applyFont="1" applyBorder="1" applyProtection="1"/>
    <xf numFmtId="164" fontId="3" fillId="5" borderId="1" xfId="2" applyNumberFormat="1" applyFont="1" applyFill="1" applyBorder="1" applyProtection="1"/>
    <xf numFmtId="0" fontId="8" fillId="7" borderId="1" xfId="0" applyFont="1" applyFill="1" applyBorder="1"/>
    <xf numFmtId="164" fontId="8" fillId="7" borderId="1" xfId="2" applyNumberFormat="1" applyFont="1" applyFill="1" applyBorder="1" applyAlignment="1" applyProtection="1">
      <alignment wrapText="1"/>
    </xf>
    <xf numFmtId="164" fontId="8" fillId="7" borderId="1" xfId="2" applyNumberFormat="1" applyFont="1" applyFill="1" applyBorder="1" applyProtection="1"/>
    <xf numFmtId="0" fontId="5" fillId="0" borderId="0" xfId="0" applyFont="1"/>
    <xf numFmtId="0" fontId="2" fillId="3" borderId="2" xfId="0" applyFont="1" applyFill="1" applyBorder="1" applyAlignment="1">
      <alignment wrapText="1"/>
    </xf>
    <xf numFmtId="42" fontId="2" fillId="3" borderId="3" xfId="3" applyFont="1" applyFill="1" applyBorder="1" applyAlignment="1" applyProtection="1">
      <alignment wrapText="1"/>
    </xf>
    <xf numFmtId="42" fontId="0" fillId="0" borderId="0" xfId="0" applyNumberFormat="1"/>
    <xf numFmtId="9" fontId="10" fillId="0" borderId="0" xfId="2" applyFont="1" applyFill="1" applyProtection="1"/>
    <xf numFmtId="9" fontId="10" fillId="0" borderId="0" xfId="0" applyNumberFormat="1" applyFont="1"/>
    <xf numFmtId="42" fontId="10" fillId="0" borderId="0" xfId="0" applyNumberFormat="1" applyFo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4">
    <cellStyle name="Millares [0]" xfId="1" builtinId="6"/>
    <cellStyle name="Moneda [0]" xfId="3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BFF1E-ACDE-41D9-8A2B-A2D17D009AC5}">
  <dimension ref="B2:K26"/>
  <sheetViews>
    <sheetView showGridLines="0" tabSelected="1" workbookViewId="0">
      <selection activeCell="B9" sqref="B9"/>
    </sheetView>
  </sheetViews>
  <sheetFormatPr baseColWidth="10" defaultColWidth="11.42578125" defaultRowHeight="15" x14ac:dyDescent="0.25"/>
  <cols>
    <col min="1" max="1" width="5.85546875" style="7" customWidth="1"/>
    <col min="2" max="2" width="30.85546875" style="7" bestFit="1" customWidth="1"/>
    <col min="3" max="3" width="21" style="7" customWidth="1"/>
    <col min="4" max="4" width="19.140625" customWidth="1"/>
    <col min="5" max="5" width="25.42578125" customWidth="1"/>
    <col min="6" max="6" width="12.5703125" style="7" bestFit="1" customWidth="1"/>
    <col min="7" max="7" width="11.28515625" style="7" customWidth="1"/>
    <col min="8" max="8" width="11.42578125" hidden="1" customWidth="1"/>
    <col min="9" max="9" width="12" hidden="1" customWidth="1"/>
    <col min="10" max="10" width="11.42578125" hidden="1" customWidth="1"/>
    <col min="11" max="16384" width="11.42578125" style="7"/>
  </cols>
  <sheetData>
    <row r="2" spans="2:9" x14ac:dyDescent="0.25">
      <c r="C2" s="12" t="s">
        <v>0</v>
      </c>
      <c r="D2" s="13"/>
    </row>
    <row r="4" spans="2:9" ht="31.5" customHeight="1" x14ac:dyDescent="0.25">
      <c r="B4" s="57" t="s">
        <v>1</v>
      </c>
      <c r="C4" s="58"/>
      <c r="D4" s="4" t="s">
        <v>2</v>
      </c>
      <c r="E4" s="4" t="s">
        <v>3</v>
      </c>
      <c r="F4" s="26" t="s">
        <v>4</v>
      </c>
      <c r="G4" s="27">
        <v>38419</v>
      </c>
      <c r="H4" s="51" t="s">
        <v>5</v>
      </c>
      <c r="I4" s="52">
        <v>21700</v>
      </c>
    </row>
    <row r="5" spans="2:9" x14ac:dyDescent="0.25">
      <c r="B5" s="6" t="s">
        <v>6</v>
      </c>
      <c r="C5" s="24" t="s">
        <v>7</v>
      </c>
      <c r="D5" s="3"/>
      <c r="E5" s="3"/>
    </row>
    <row r="6" spans="2:9" x14ac:dyDescent="0.25">
      <c r="B6" s="6" t="s">
        <v>8</v>
      </c>
      <c r="C6" s="9" t="s">
        <v>8</v>
      </c>
      <c r="D6" s="3"/>
      <c r="E6" s="3"/>
    </row>
    <row r="7" spans="2:9" customFormat="1" x14ac:dyDescent="0.25">
      <c r="B7" s="4" t="s">
        <v>9</v>
      </c>
      <c r="C7" s="25" cm="1">
        <f t="array" ref="C7">+IF(OR(C5="DS.07",C5=(DS.19)),G4,I4)</f>
        <v>38419</v>
      </c>
      <c r="D7" s="3"/>
      <c r="E7" s="3"/>
    </row>
    <row r="8" spans="2:9" x14ac:dyDescent="0.25">
      <c r="B8" s="6" t="s">
        <v>10</v>
      </c>
      <c r="C8" s="8">
        <v>20</v>
      </c>
      <c r="D8" s="3"/>
      <c r="E8" s="3"/>
    </row>
    <row r="9" spans="2:9" ht="64.5" x14ac:dyDescent="0.25">
      <c r="B9" s="6" t="s">
        <v>11</v>
      </c>
      <c r="C9" s="9" t="s">
        <v>408</v>
      </c>
      <c r="D9" s="1" t="str">
        <f>IFERROR(IF(VLOOKUP(C5&amp;C9,BASES!Q1:S25,2,0)=0,"",VLOOKUP(C5&amp;C9,BASES!Q1:S25,2,0)),"")</f>
        <v>FRF - FORTALECIMIENTO Y REVINCULACIÓN FAMILIAR</v>
      </c>
      <c r="E9" s="1" t="str">
        <f>IFERROR(IF(VLOOKUP(C5&amp;C9,BASES!Q1:S25,3,0)=0,"",VLOOKUP(C5&amp;C9,BASES!Q1:S25,3,0)),"")</f>
        <v>PVI - PREPARACIÓN PARA LA VIDA INDEPENDIENTE</v>
      </c>
    </row>
    <row r="10" spans="2:9" customFormat="1" x14ac:dyDescent="0.25">
      <c r="B10" s="4" t="s">
        <v>13</v>
      </c>
      <c r="C10" s="17">
        <f>IFERROR(VLOOKUP(C5&amp;C9,BASES!J1:O65,2,0),"")</f>
        <v>8.6999999999999993</v>
      </c>
      <c r="D10" s="1">
        <f>IFERROR(VLOOKUP(C5&amp;D9,BASES!J1:O64,2,0),"")</f>
        <v>0</v>
      </c>
      <c r="E10" s="1">
        <f>IFERROR(VLOOKUP(C5&amp;E9,BASES!J1:O64,2,0),"")</f>
        <v>0</v>
      </c>
    </row>
    <row r="11" spans="2:9" customFormat="1" x14ac:dyDescent="0.25">
      <c r="B11" s="4" t="s">
        <v>14</v>
      </c>
      <c r="C11" s="1">
        <f>IFERROR(VLOOKUP(C5&amp;C9,BASES!J1:O65,3,0),"")</f>
        <v>8.6999999999999993</v>
      </c>
      <c r="D11" s="1">
        <f>IFERROR(VLOOKUP('MONTOS MÁXIMOS'!C5&amp;'MONTOS MÁXIMOS'!D9,BASES!J1:O64,3,0),"")</f>
        <v>5.8</v>
      </c>
      <c r="E11" s="1">
        <f>IFERROR(VLOOKUP(C5&amp;E9,BASES!J1:O64,3,0),"")</f>
        <v>5.8</v>
      </c>
    </row>
    <row r="12" spans="2:9" customFormat="1" x14ac:dyDescent="0.25">
      <c r="B12" s="4" t="s">
        <v>15</v>
      </c>
      <c r="C12" s="5">
        <f>IFERROR(VLOOKUP(C5&amp;C9,BASES!J1:O65,4,0),"")</f>
        <v>1.67</v>
      </c>
      <c r="D12" s="5">
        <f>IFERROR(VLOOKUP('MONTOS MÁXIMOS'!C5&amp;'MONTOS MÁXIMOS'!D9,BASES!J1:O64,4,0),"")</f>
        <v>0</v>
      </c>
      <c r="E12" s="5">
        <f>IFERROR(VLOOKUP(C5&amp;E9,BASES!J1:O64,4,0),"")</f>
        <v>0</v>
      </c>
    </row>
    <row r="13" spans="2:9" customFormat="1" x14ac:dyDescent="0.25">
      <c r="B13" s="4" t="s">
        <v>16</v>
      </c>
      <c r="C13" s="10">
        <f>IFERROR(VLOOKUP(C5&amp;C9,BASES!J1:O65,5,0),"")</f>
        <v>0</v>
      </c>
      <c r="D13" s="5">
        <f>IFERROR(VLOOKUP('MONTOS MÁXIMOS'!C5&amp;'MONTOS MÁXIMOS'!D9,BASES!J1:O64,5,0),"")</f>
        <v>0</v>
      </c>
      <c r="E13" s="5">
        <f>IFERROR(VLOOKUP(C5&amp;E9,BASES!J1:O64,5,0),"")</f>
        <v>0</v>
      </c>
    </row>
    <row r="14" spans="2:9" customFormat="1" x14ac:dyDescent="0.25">
      <c r="B14" s="4" t="s">
        <v>17</v>
      </c>
      <c r="C14" s="5">
        <f>IFERROR(VLOOKUP(C5&amp;C9,BASES!J1:O65,6,0),"")</f>
        <v>0.45</v>
      </c>
      <c r="D14" s="5">
        <f>IFERROR(VLOOKUP('MONTOS MÁXIMOS'!C5&amp;'MONTOS MÁXIMOS'!D9,BASES!J1:O64,6,0),"")</f>
        <v>0</v>
      </c>
      <c r="E14" s="5">
        <f>IFERROR(VLOOKUP(C5&amp;E9,BASES!J1:O64,6,0),"")</f>
        <v>0</v>
      </c>
    </row>
    <row r="15" spans="2:9" customFormat="1" x14ac:dyDescent="0.25">
      <c r="B15" s="4" t="s">
        <v>18</v>
      </c>
      <c r="C15" s="5" cm="1">
        <f t="array" ref="C15">IF(C8=0,0%,IF(LEFT(C9,1)="R",IF(OR("D.841"=C5,"DS.19"=C5),IF(OR(LEFT(C9,3)="RVA",LEFT(C9,3)="RVT",LEFT(C9,3)="RSI"),0%,_xlfn.IFS(C8&lt;=20,192%,AND(C8&gt;20,C8&lt;=40),178%,AND(C8&gt;40,C8&lt;=60),20%,C8&gt;=60,0%)),_xlfn.IFS(C8&lt;=12,145%,AND(C8&gt;12,C8&lt;=25),130%,C8&gt;=25,"NO ES PERMITIDO")),0%))</f>
        <v>0</v>
      </c>
      <c r="D15" s="5"/>
      <c r="E15" s="5"/>
    </row>
    <row r="16" spans="2:9" customFormat="1" x14ac:dyDescent="0.25">
      <c r="B16" s="4" t="s">
        <v>19</v>
      </c>
      <c r="C16" s="5">
        <f>+VLOOKUP(C6,BASES!G:H,2,0)</f>
        <v>0</v>
      </c>
      <c r="D16" s="5">
        <f>IFERROR(IF(D9="","",C16),"")</f>
        <v>0</v>
      </c>
      <c r="E16" s="5">
        <f>IFERROR(IF(E9="","",C16),"")</f>
        <v>0</v>
      </c>
    </row>
    <row r="17" spans="2:11" customFormat="1" x14ac:dyDescent="0.25">
      <c r="B17" s="18" t="s">
        <v>20</v>
      </c>
      <c r="C17" s="19">
        <f>IFERROR(ROUND(IF(C5="DS.07",+C10*(1+C12+C16+C14+C13+C15)*C7*C8,+C10*(1+C15+C16+IF(AND(OR(C5="D.841",C5="DS.19"),OR(LEFT(C9,3)="RVA",LEFT(C9,3)="RVT",LEFT(C9,3)="RSI")),C12,0))*C7*C8),0),"")</f>
        <v>20856907</v>
      </c>
      <c r="D17" s="20"/>
      <c r="E17" s="20"/>
      <c r="F17" s="14"/>
      <c r="I17" s="53"/>
      <c r="J17" s="54"/>
    </row>
    <row r="18" spans="2:11" customFormat="1" x14ac:dyDescent="0.25">
      <c r="B18" s="18" t="s">
        <v>21</v>
      </c>
      <c r="C18" s="19">
        <f>IFERROR(ROUND(IF(C5="DS.07",+C11*(1+IF(C9="RDS",C13,0)+C16)*C7*C8,IF(AND(OR(C5="D.841",C5="DS.19"),OR(LEFT(C9,3)="RVA",LEFT(C9,3)="RVT",LEFT(C9,3)="RSI")),C11*(1+C13+C14+C16)*C7*5+C11*(1+C16)*C7*7,+C11*(1+C12+C13+C14+C16)*C7*C8)),0),"")</f>
        <v>6684906</v>
      </c>
      <c r="D18" s="19">
        <f>IF(D9="","",ROUND(D11*(1+D12+D13+D14+D16)*C7*C8,0))</f>
        <v>4456604</v>
      </c>
      <c r="E18" s="19">
        <f>IF(E9="","",ROUND(E11*(1+E12+E13+E14+E16)*C7*C8,0))</f>
        <v>4456604</v>
      </c>
      <c r="F18" s="14"/>
      <c r="G18" s="15"/>
      <c r="H18" s="28"/>
      <c r="I18" s="53"/>
      <c r="J18" s="54"/>
    </row>
    <row r="19" spans="2:11" customFormat="1" x14ac:dyDescent="0.25">
      <c r="F19" s="14"/>
      <c r="G19" s="15"/>
      <c r="I19" s="53"/>
      <c r="J19" s="55"/>
    </row>
    <row r="20" spans="2:11" customFormat="1" x14ac:dyDescent="0.25">
      <c r="B20" s="18" t="s">
        <v>22</v>
      </c>
      <c r="C20" s="19">
        <f>IFERROR(+C17+C18,"")</f>
        <v>27541813</v>
      </c>
      <c r="D20" s="19">
        <f>IFERROR(+D17+D18,"")</f>
        <v>4456604</v>
      </c>
      <c r="E20" s="19">
        <f>IFERROR(+E17+E18,"")</f>
        <v>4456604</v>
      </c>
      <c r="G20" s="15"/>
      <c r="I20" s="56"/>
      <c r="J20" s="55"/>
    </row>
    <row r="21" spans="2:11" customFormat="1" x14ac:dyDescent="0.25">
      <c r="B21" s="18" t="s">
        <v>23</v>
      </c>
      <c r="C21" s="19">
        <f>IFERROR(+C20/C8,"")</f>
        <v>1377090.65</v>
      </c>
      <c r="D21" s="19">
        <f>IFERROR(+D20/C8,"")</f>
        <v>222830.2</v>
      </c>
      <c r="E21" s="19">
        <f>IFERROR(+E20/C8,"")</f>
        <v>222830.2</v>
      </c>
      <c r="F21" s="16"/>
      <c r="G21" s="15"/>
      <c r="I21" s="53"/>
    </row>
    <row r="22" spans="2:11" x14ac:dyDescent="0.25">
      <c r="B22"/>
      <c r="C22" s="21"/>
    </row>
    <row r="23" spans="2:11" x14ac:dyDescent="0.25">
      <c r="B23" s="22" t="s">
        <v>24</v>
      </c>
      <c r="C23" s="23">
        <f>IFERROR(+C20+IF(D20="",0,D20)+IF(E20="",0,E20),"")</f>
        <v>36455021</v>
      </c>
    </row>
    <row r="24" spans="2:11" x14ac:dyDescent="0.25">
      <c r="B24" s="22" t="s">
        <v>25</v>
      </c>
      <c r="C24" s="23">
        <f>IFERROR(C23/C8,"")</f>
        <v>1822751.05</v>
      </c>
    </row>
    <row r="25" spans="2:11" x14ac:dyDescent="0.25">
      <c r="B25"/>
      <c r="C25" s="28"/>
    </row>
    <row r="26" spans="2:11" x14ac:dyDescent="0.25">
      <c r="B26"/>
      <c r="C26"/>
      <c r="K26" s="11"/>
    </row>
  </sheetData>
  <sheetProtection algorithmName="SHA-512" hashValue="z09RpTj6er6BqOXbj9TtFj3LBgNtf0sWz+ONGbSP4hsPdKlX+fNP0uJ45CA7zon5opdGEfwfja1j53WjhKFx2Q==" saltValue="KZOB6eqE4HGUxI1S1yBeOg==" spinCount="100000" sheet="1" objects="1" scenarios="1" selectLockedCells="1"/>
  <mergeCells count="1">
    <mergeCell ref="B4:C4"/>
  </mergeCells>
  <phoneticPr fontId="6" type="noConversion"/>
  <dataValidations count="1">
    <dataValidation type="list" allowBlank="1" showInputMessage="1" showErrorMessage="1" sqref="C9" xr:uid="{D5A1C1CB-47BD-4D2D-A639-44061AA193D3}">
      <formula1>INDIRECT($C$5)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642DD11-839E-4B94-8173-70DC57D3EB4B}">
          <x14:formula1>
            <xm:f>BASES!$G$1:$G$349</xm:f>
          </x14:formula1>
          <xm:sqref>C6</xm:sqref>
        </x14:dataValidation>
        <x14:dataValidation type="list" showInputMessage="1" showErrorMessage="1" xr:uid="{FFC0F58D-D027-4D4A-A6EA-5C79D550CD03}">
          <x14:formula1>
            <xm:f>BASES!$A$1:$A$1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983A0-E22E-4C32-B0C9-24190ED19564}">
  <dimension ref="A1:U348"/>
  <sheetViews>
    <sheetView showGridLines="0" topLeftCell="Z1" workbookViewId="0">
      <pane ySplit="1" topLeftCell="A2" activePane="bottomLeft" state="frozen"/>
      <selection activeCell="I1" sqref="I1"/>
      <selection pane="bottomLeft" activeCell="AA23" sqref="AA23"/>
    </sheetView>
  </sheetViews>
  <sheetFormatPr baseColWidth="10" defaultColWidth="42.140625" defaultRowHeight="14.25" customHeight="1" x14ac:dyDescent="0.3"/>
  <cols>
    <col min="1" max="1" width="5.5703125" style="2" hidden="1" customWidth="1"/>
    <col min="2" max="2" width="8" style="3" hidden="1" customWidth="1"/>
    <col min="3" max="3" width="85.42578125" style="2" hidden="1" customWidth="1"/>
    <col min="4" max="4" width="85.42578125" style="43" hidden="1" customWidth="1"/>
    <col min="5" max="5" width="85.42578125" style="2" hidden="1" customWidth="1"/>
    <col min="6" max="6" width="8" style="3" hidden="1" customWidth="1"/>
    <col min="7" max="7" width="22.85546875" style="50" hidden="1" customWidth="1"/>
    <col min="8" max="8" width="8.140625" style="50" hidden="1" customWidth="1"/>
    <col min="9" max="9" width="8.140625" style="30" hidden="1" customWidth="1"/>
    <col min="10" max="10" width="90.140625" style="2" hidden="1" customWidth="1"/>
    <col min="11" max="12" width="6.140625" style="2" hidden="1" customWidth="1"/>
    <col min="13" max="13" width="15.140625" style="2" hidden="1" customWidth="1"/>
    <col min="14" max="14" width="13.42578125" style="2" hidden="1" customWidth="1"/>
    <col min="15" max="15" width="16.140625" style="2" hidden="1" customWidth="1"/>
    <col min="16" max="16" width="6.85546875" style="30" hidden="1" customWidth="1"/>
    <col min="17" max="17" width="65.140625" style="2" hidden="1" customWidth="1"/>
    <col min="18" max="19" width="11" style="2" hidden="1" customWidth="1"/>
    <col min="20" max="20" width="6.85546875" style="30" hidden="1" customWidth="1"/>
    <col min="21" max="21" width="42.140625" style="2" hidden="1" customWidth="1"/>
    <col min="22" max="25" width="0" style="2" hidden="1" customWidth="1"/>
    <col min="26" max="16384" width="42.140625" style="2"/>
  </cols>
  <sheetData>
    <row r="1" spans="1:19" ht="14.25" customHeight="1" x14ac:dyDescent="0.3">
      <c r="A1" s="29" t="s">
        <v>7</v>
      </c>
      <c r="B1" s="30"/>
      <c r="C1" s="29" t="s">
        <v>26</v>
      </c>
      <c r="D1" s="22" t="s">
        <v>27</v>
      </c>
      <c r="E1" s="29" t="s">
        <v>7</v>
      </c>
      <c r="F1" s="30"/>
      <c r="G1" s="31" t="s">
        <v>8</v>
      </c>
      <c r="H1" s="31"/>
      <c r="J1" s="32" t="s">
        <v>28</v>
      </c>
      <c r="K1" s="32" t="s">
        <v>29</v>
      </c>
      <c r="L1" s="32" t="s">
        <v>14</v>
      </c>
      <c r="M1" s="32" t="s">
        <v>15</v>
      </c>
      <c r="N1" s="32" t="s">
        <v>30</v>
      </c>
      <c r="O1" s="32" t="s">
        <v>17</v>
      </c>
      <c r="Q1" s="32" t="s">
        <v>31</v>
      </c>
      <c r="R1" s="32" t="s">
        <v>32</v>
      </c>
      <c r="S1" s="32" t="s">
        <v>33</v>
      </c>
    </row>
    <row r="2" spans="1:19" ht="14.25" customHeight="1" x14ac:dyDescent="0.3">
      <c r="B2" s="30"/>
      <c r="C2" s="33"/>
      <c r="D2" s="1"/>
      <c r="E2" s="33"/>
      <c r="F2" s="30"/>
      <c r="G2" s="34" t="s">
        <v>34</v>
      </c>
      <c r="H2" s="35">
        <v>0</v>
      </c>
      <c r="J2" s="33" t="str">
        <f t="shared" ref="J2:J25" si="0">+$C$1&amp;C3</f>
        <v>D.841DAM - DIAGNÓSTICO</v>
      </c>
      <c r="K2" s="1">
        <v>0</v>
      </c>
      <c r="L2" s="1">
        <v>8.6</v>
      </c>
      <c r="M2" s="36">
        <v>0</v>
      </c>
      <c r="N2" s="36">
        <v>0</v>
      </c>
      <c r="O2" s="36">
        <v>0</v>
      </c>
      <c r="Q2" s="33" t="str">
        <f>+$C$1&amp;C14</f>
        <v>D.841FAE - PROGRAMA DE FAMILIA DE ACOGIDA ESPECIALIZADA</v>
      </c>
      <c r="R2" s="33" t="str">
        <f>+C26</f>
        <v>PRO - PROGRAMA ESPECIALIZADO (FAE)</v>
      </c>
      <c r="S2" s="33"/>
    </row>
    <row r="3" spans="1:19" ht="14.25" customHeight="1" x14ac:dyDescent="0.3">
      <c r="B3" s="30"/>
      <c r="C3" s="33" t="s">
        <v>35</v>
      </c>
      <c r="D3" s="33" t="s">
        <v>35</v>
      </c>
      <c r="E3" s="33" t="s">
        <v>12</v>
      </c>
      <c r="F3" s="30"/>
      <c r="G3" s="34" t="s">
        <v>36</v>
      </c>
      <c r="H3" s="35">
        <v>0</v>
      </c>
      <c r="J3" s="33" t="str">
        <f t="shared" si="0"/>
        <v>D.841PAD - PROGRAMA DE PROTECCIÓN AMBULATORIA CON DISCAPACIDAD GRAVE O PROFUNDA</v>
      </c>
      <c r="K3" s="1">
        <v>0</v>
      </c>
      <c r="L3" s="1">
        <v>6.2</v>
      </c>
      <c r="M3" s="36">
        <v>0</v>
      </c>
      <c r="N3" s="36">
        <v>0.42499999999999999</v>
      </c>
      <c r="O3" s="36">
        <v>0</v>
      </c>
      <c r="Q3" s="33" t="str">
        <f>+$C$1&amp;C15</f>
        <v>D.841RDS - RESIDENCIAS PARA NIÑOS NIÑAS Y ADOLESCENTES CON DISCAPACIDAD</v>
      </c>
      <c r="R3" s="33" t="str">
        <f>+C25</f>
        <v>PRE - PROGRAMA ATENCIÓN RESIDENCIAL ESPECIALIZADO</v>
      </c>
      <c r="S3" s="33" t="str">
        <f>+C24</f>
        <v>PRD - PROGRAMA ESPECIALIZADO EN DISCAPACIDAD</v>
      </c>
    </row>
    <row r="4" spans="1:19" ht="14.25" customHeight="1" x14ac:dyDescent="0.3">
      <c r="B4" s="30"/>
      <c r="C4" s="33" t="s">
        <v>37</v>
      </c>
      <c r="D4" s="33" t="s">
        <v>37</v>
      </c>
      <c r="E4" s="33" t="s">
        <v>408</v>
      </c>
      <c r="F4" s="30"/>
      <c r="G4" s="34" t="s">
        <v>38</v>
      </c>
      <c r="H4" s="35">
        <v>0.14000000000000001</v>
      </c>
      <c r="J4" s="33" t="str">
        <f t="shared" si="0"/>
        <v>D.841PAS - PROGRAMA ESPECIALIZADO PARA AGRESORES SEXUALES</v>
      </c>
      <c r="K4" s="1">
        <v>0</v>
      </c>
      <c r="L4" s="1">
        <v>9.3000000000000007</v>
      </c>
      <c r="M4" s="36">
        <v>0</v>
      </c>
      <c r="N4" s="36">
        <v>0</v>
      </c>
      <c r="O4" s="36">
        <v>0</v>
      </c>
      <c r="Q4" s="33" t="str">
        <f>+$C$1&amp;C16</f>
        <v>D.841REM - RESIDENCIA PROTECCIÓN PARA MAYORES</v>
      </c>
      <c r="R4" s="33" t="str">
        <f>+C22</f>
        <v>PER - PROGRAMA PARA LA INTERVENCIÓN RESIDENCIAL</v>
      </c>
      <c r="S4" s="33"/>
    </row>
    <row r="5" spans="1:19" ht="14.25" customHeight="1" x14ac:dyDescent="0.3">
      <c r="B5" s="30"/>
      <c r="C5" s="33" t="s">
        <v>39</v>
      </c>
      <c r="D5" s="33" t="s">
        <v>39</v>
      </c>
      <c r="E5" s="33" t="s">
        <v>409</v>
      </c>
      <c r="F5" s="30"/>
      <c r="G5" s="34" t="s">
        <v>40</v>
      </c>
      <c r="H5" s="35">
        <v>0.14000000000000001</v>
      </c>
      <c r="J5" s="33" t="str">
        <f t="shared" si="0"/>
        <v>D.841PDC - PROGRAMA ESPECIALIZADO EN DROGAS (24 H)</v>
      </c>
      <c r="K5" s="1">
        <v>0</v>
      </c>
      <c r="L5" s="1">
        <v>9.3000000000000007</v>
      </c>
      <c r="M5" s="36">
        <v>0</v>
      </c>
      <c r="N5" s="36">
        <v>0</v>
      </c>
      <c r="O5" s="36">
        <v>0</v>
      </c>
      <c r="Q5" s="33" t="str">
        <f t="shared" ref="Q5:Q8" si="1">+$C$1&amp;C17</f>
        <v>D.841RLP - RESIDENCIA DE PROTECCIÓN PARA LACTANTES Y PREESCOLARES</v>
      </c>
      <c r="R5" s="33" t="str">
        <f>+C22</f>
        <v>PER - PROGRAMA PARA LA INTERVENCIÓN RESIDENCIAL</v>
      </c>
      <c r="S5" s="33"/>
    </row>
    <row r="6" spans="1:19" ht="14.25" customHeight="1" x14ac:dyDescent="0.3">
      <c r="B6" s="30"/>
      <c r="C6" s="33" t="s">
        <v>41</v>
      </c>
      <c r="D6" s="33" t="s">
        <v>41</v>
      </c>
      <c r="E6" s="33" t="s">
        <v>65</v>
      </c>
      <c r="F6" s="30"/>
      <c r="G6" s="34" t="s">
        <v>42</v>
      </c>
      <c r="H6" s="35">
        <v>0.28000000000000003</v>
      </c>
      <c r="J6" s="33" t="str">
        <f t="shared" si="0"/>
        <v>D.841PDE - PROGRAMA DE REINSERCIÓN EDUCATIVA (24 H)</v>
      </c>
      <c r="K6" s="1">
        <v>0</v>
      </c>
      <c r="L6" s="1">
        <v>9.3000000000000007</v>
      </c>
      <c r="M6" s="36">
        <v>0</v>
      </c>
      <c r="N6" s="36">
        <v>0</v>
      </c>
      <c r="O6" s="36">
        <v>0</v>
      </c>
      <c r="Q6" s="33" t="str">
        <f t="shared" si="1"/>
        <v>D.841RMA - RESIDENCIA PROTECCIÓN PARA MADRES ADOLESCENTES</v>
      </c>
      <c r="R6" s="33" t="str">
        <f>+C22</f>
        <v>PER - PROGRAMA PARA LA INTERVENCIÓN RESIDENCIAL</v>
      </c>
      <c r="S6" s="33"/>
    </row>
    <row r="7" spans="1:19" ht="14.25" customHeight="1" x14ac:dyDescent="0.3">
      <c r="B7" s="30"/>
      <c r="C7" s="33" t="s">
        <v>43</v>
      </c>
      <c r="D7" s="33" t="s">
        <v>43</v>
      </c>
      <c r="E7" s="33" t="s">
        <v>67</v>
      </c>
      <c r="F7" s="30"/>
      <c r="G7" s="34" t="s">
        <v>44</v>
      </c>
      <c r="H7" s="35">
        <v>0.28000000000000003</v>
      </c>
      <c r="J7" s="33" t="str">
        <f t="shared" si="0"/>
        <v>D.841PEC - PROGRAMA ESPECIALIZADO EN NIÑOS DE LA CALLE</v>
      </c>
      <c r="K7" s="1">
        <v>0</v>
      </c>
      <c r="L7" s="1">
        <v>9.3000000000000007</v>
      </c>
      <c r="M7" s="36">
        <v>0</v>
      </c>
      <c r="N7" s="36">
        <v>0</v>
      </c>
      <c r="O7" s="36">
        <v>0</v>
      </c>
      <c r="Q7" s="33" t="str">
        <f t="shared" si="1"/>
        <v>D.841RVA - RESIDENCIA DE VIDA FAMILIAR PARA ADOLESCENTES</v>
      </c>
      <c r="R7" s="33" t="str">
        <f>+C25</f>
        <v>PRE - PROGRAMA ATENCIÓN RESIDENCIAL ESPECIALIZADO</v>
      </c>
      <c r="S7" s="33" t="str">
        <f>+C23</f>
        <v>PPE - PROGRAMA DE PROTECCIÓN ESPECIAL - (ADOSADO)</v>
      </c>
    </row>
    <row r="8" spans="1:19" ht="14.25" customHeight="1" x14ac:dyDescent="0.3">
      <c r="B8" s="30"/>
      <c r="C8" s="33" t="s">
        <v>45</v>
      </c>
      <c r="D8" s="33" t="s">
        <v>45</v>
      </c>
      <c r="E8" s="33" t="s">
        <v>70</v>
      </c>
      <c r="F8" s="30"/>
      <c r="G8" s="34" t="s">
        <v>46</v>
      </c>
      <c r="H8" s="35">
        <v>0.14000000000000001</v>
      </c>
      <c r="J8" s="33" t="str">
        <f t="shared" si="0"/>
        <v>D.841PEE - PROGRAMA EXPLOTACIÓN SEXUAL</v>
      </c>
      <c r="K8" s="1">
        <v>0</v>
      </c>
      <c r="L8" s="1">
        <v>15</v>
      </c>
      <c r="M8" s="36">
        <v>0</v>
      </c>
      <c r="N8" s="36">
        <v>0</v>
      </c>
      <c r="O8" s="36">
        <v>0</v>
      </c>
      <c r="Q8" s="33" t="str">
        <f t="shared" si="1"/>
        <v>D.841RVT - RESIDENCIAS DE VIDA FAMILIAR PARA ADOLESCENCIA TEMPRANA</v>
      </c>
      <c r="R8" s="33" t="str">
        <f>+C25</f>
        <v>PRE - PROGRAMA ATENCIÓN RESIDENCIAL ESPECIALIZADO</v>
      </c>
      <c r="S8" s="33" t="str">
        <f>+C23</f>
        <v>PPE - PROGRAMA DE PROTECCIÓN ESPECIAL - (ADOSADO)</v>
      </c>
    </row>
    <row r="9" spans="1:19" ht="14.25" customHeight="1" x14ac:dyDescent="0.3">
      <c r="B9" s="30"/>
      <c r="C9" s="33" t="s">
        <v>47</v>
      </c>
      <c r="D9" s="33" t="s">
        <v>47</v>
      </c>
      <c r="F9" s="30"/>
      <c r="G9" s="34" t="s">
        <v>49</v>
      </c>
      <c r="H9" s="35">
        <v>0.14000000000000001</v>
      </c>
      <c r="J9" s="33" t="str">
        <f t="shared" si="0"/>
        <v>D.841PIE - PROGRAMA DE INTERVENCIÓN ESPECIALIZADA</v>
      </c>
      <c r="K9" s="1">
        <v>0</v>
      </c>
      <c r="L9" s="1">
        <v>9.3000000000000007</v>
      </c>
      <c r="M9" s="36">
        <v>0</v>
      </c>
      <c r="N9" s="36">
        <v>0</v>
      </c>
      <c r="O9" s="36">
        <v>0</v>
      </c>
      <c r="Q9" s="33" t="str">
        <f t="shared" ref="Q9:Q14" si="2">+$D$1&amp;D15</f>
        <v>DS.19RDS - RESIDENCIAS PARA NIÑOS NIÑAS Y ADOLESCENTES CON DISCAPACIDAD</v>
      </c>
      <c r="R9" s="33" t="str">
        <f>+D25</f>
        <v>PRE - PROGRAMA ATENCIÓN RESIDENCIAL ESPECIALIZADO</v>
      </c>
      <c r="S9" s="33" t="str">
        <f>+D24</f>
        <v>PRD - PROGRAMA ESPECIALIZADO EN DISCAPACIDAD</v>
      </c>
    </row>
    <row r="10" spans="1:19" ht="14.25" customHeight="1" x14ac:dyDescent="0.3">
      <c r="B10" s="30"/>
      <c r="C10" s="33" t="s">
        <v>50</v>
      </c>
      <c r="D10" s="33" t="s">
        <v>50</v>
      </c>
      <c r="F10" s="30"/>
      <c r="G10" s="34" t="s">
        <v>52</v>
      </c>
      <c r="H10" s="35">
        <v>1</v>
      </c>
      <c r="J10" s="33" t="str">
        <f t="shared" si="0"/>
        <v>D.841PPF - PROGRAMA DE PREVENCIÓN FOCALIZADA</v>
      </c>
      <c r="K10" s="1">
        <v>0</v>
      </c>
      <c r="L10" s="1">
        <v>4.5</v>
      </c>
      <c r="M10" s="36">
        <v>0</v>
      </c>
      <c r="N10" s="36">
        <v>0</v>
      </c>
      <c r="O10" s="36">
        <v>0</v>
      </c>
      <c r="Q10" s="33" t="str">
        <f t="shared" si="2"/>
        <v>DS.19REM - RESIDENCIA PROTECCIÓN PARA MAYORES</v>
      </c>
      <c r="R10" s="33" t="str">
        <f>+D22</f>
        <v>PER - PROGRAMA PARA LA INTERVENCIÓN RESIDENCIAL</v>
      </c>
      <c r="S10" s="33"/>
    </row>
    <row r="11" spans="1:19" ht="14.25" customHeight="1" x14ac:dyDescent="0.3">
      <c r="B11" s="30"/>
      <c r="C11" s="33" t="s">
        <v>53</v>
      </c>
      <c r="D11" s="33" t="s">
        <v>53</v>
      </c>
      <c r="F11" s="30"/>
      <c r="G11" s="34" t="s">
        <v>55</v>
      </c>
      <c r="H11" s="35">
        <v>0.28000000000000003</v>
      </c>
      <c r="J11" s="33" t="str">
        <f t="shared" si="0"/>
        <v>D.841PRM - PROGRAMA ESPECIALIZADO EN MALTRATO</v>
      </c>
      <c r="K11" s="1">
        <v>0</v>
      </c>
      <c r="L11" s="1">
        <v>9.3000000000000007</v>
      </c>
      <c r="M11" s="36">
        <v>0</v>
      </c>
      <c r="N11" s="36">
        <v>0</v>
      </c>
      <c r="O11" s="36">
        <v>0</v>
      </c>
      <c r="Q11" s="33" t="str">
        <f t="shared" si="2"/>
        <v>DS.19RLP - RESIDENCIA DE PROTECCIÓN PARA LACTANTES Y PREESCOLARES</v>
      </c>
      <c r="R11" s="33" t="str">
        <f>+D22</f>
        <v>PER - PROGRAMA PARA LA INTERVENCIÓN RESIDENCIAL</v>
      </c>
      <c r="S11" s="33"/>
    </row>
    <row r="12" spans="1:19" ht="14.25" customHeight="1" x14ac:dyDescent="0.3">
      <c r="B12" s="30"/>
      <c r="C12" s="33" t="s">
        <v>56</v>
      </c>
      <c r="D12" s="33" t="s">
        <v>56</v>
      </c>
      <c r="F12" s="30"/>
      <c r="G12" s="34" t="s">
        <v>57</v>
      </c>
      <c r="H12" s="35">
        <v>0.14000000000000001</v>
      </c>
      <c r="J12" s="33" t="str">
        <f t="shared" si="0"/>
        <v>D.841PRI - PROGRAMA INTERVENCIÓN Y PREPARACIÓN PARA LA INTEGRACIÓN DE NIÑOS EN FAMILIA ALTERNATIVA</v>
      </c>
      <c r="K12" s="1">
        <v>0</v>
      </c>
      <c r="L12" s="1">
        <v>9.3000000000000007</v>
      </c>
      <c r="M12" s="36">
        <v>0</v>
      </c>
      <c r="N12" s="36">
        <v>0</v>
      </c>
      <c r="O12" s="36">
        <v>0</v>
      </c>
      <c r="Q12" s="33" t="str">
        <f t="shared" si="2"/>
        <v>DS.19RMA - RESIDENCIA PROTECCIÓN PARA MADRES ADOLESCENTES</v>
      </c>
      <c r="R12" s="33" t="str">
        <f>+D22</f>
        <v>PER - PROGRAMA PARA LA INTERVENCIÓN RESIDENCIAL</v>
      </c>
      <c r="S12" s="33"/>
    </row>
    <row r="13" spans="1:19" ht="14.25" customHeight="1" x14ac:dyDescent="0.3">
      <c r="B13" s="30"/>
      <c r="C13" s="33" t="s">
        <v>58</v>
      </c>
      <c r="D13" s="33" t="s">
        <v>58</v>
      </c>
      <c r="F13" s="30"/>
      <c r="G13" s="34" t="s">
        <v>59</v>
      </c>
      <c r="H13" s="35">
        <v>0.14000000000000001</v>
      </c>
      <c r="J13" s="33" t="str">
        <f t="shared" si="0"/>
        <v>D.841FAE - PROGRAMA DE FAMILIA DE ACOGIDA ESPECIALIZADA</v>
      </c>
      <c r="K13" s="37">
        <v>0</v>
      </c>
      <c r="L13" s="37">
        <v>9</v>
      </c>
      <c r="M13" s="38">
        <v>0</v>
      </c>
      <c r="N13" s="38">
        <v>0</v>
      </c>
      <c r="O13" s="38">
        <v>0.45</v>
      </c>
      <c r="Q13" s="33" t="str">
        <f t="shared" si="2"/>
        <v>DS.19RVA - RESIDENCIA DE VIDA FAMILIAR PARA ADOLESCENTES</v>
      </c>
      <c r="R13" s="33" t="str">
        <f>+D25</f>
        <v>PRE - PROGRAMA ATENCIÓN RESIDENCIAL ESPECIALIZADO</v>
      </c>
      <c r="S13" s="33" t="str">
        <f>+D23</f>
        <v>PPE - PROGRAMA DE PROTECCIÓN ESPECIAL - (ADOSADO)</v>
      </c>
    </row>
    <row r="14" spans="1:19" ht="14.25" customHeight="1" x14ac:dyDescent="0.3">
      <c r="B14" s="30"/>
      <c r="C14" s="33" t="s">
        <v>48</v>
      </c>
      <c r="D14" s="33" t="s">
        <v>48</v>
      </c>
      <c r="F14" s="30"/>
      <c r="G14" s="34" t="s">
        <v>60</v>
      </c>
      <c r="H14" s="35">
        <v>0.28000000000000003</v>
      </c>
      <c r="J14" s="33" t="str">
        <f t="shared" si="0"/>
        <v>D.841RDS - RESIDENCIAS PARA NIÑOS NIÑAS Y ADOLESCENTES CON DISCAPACIDAD</v>
      </c>
      <c r="K14" s="1">
        <v>9</v>
      </c>
      <c r="L14" s="1">
        <v>21</v>
      </c>
      <c r="M14" s="36">
        <v>0</v>
      </c>
      <c r="N14" s="36">
        <v>0.42499999999999999</v>
      </c>
      <c r="O14" s="36">
        <v>0</v>
      </c>
      <c r="Q14" s="33" t="str">
        <f t="shared" si="2"/>
        <v>DS.19RVT - RESIDENCIAS DE VIDA FAMILIAR PARA ADOLESCENCIA TEMPRANA</v>
      </c>
      <c r="R14" s="33" t="str">
        <f>+D25</f>
        <v>PRE - PROGRAMA ATENCIÓN RESIDENCIAL ESPECIALIZADO</v>
      </c>
      <c r="S14" s="33" t="str">
        <f>+D23</f>
        <v>PPE - PROGRAMA DE PROTECCIÓN ESPECIAL - (ADOSADO)</v>
      </c>
    </row>
    <row r="15" spans="1:19" ht="14.25" customHeight="1" x14ac:dyDescent="0.3">
      <c r="B15" s="30"/>
      <c r="C15" s="33" t="s">
        <v>54</v>
      </c>
      <c r="D15" s="33" t="s">
        <v>54</v>
      </c>
      <c r="F15" s="30"/>
      <c r="G15" s="34" t="s">
        <v>61</v>
      </c>
      <c r="H15" s="35">
        <v>0.84</v>
      </c>
      <c r="J15" s="33" t="str">
        <f t="shared" si="0"/>
        <v>D.841REM - RESIDENCIA PROTECCIÓN PARA MAYORES</v>
      </c>
      <c r="K15" s="1">
        <v>9</v>
      </c>
      <c r="L15" s="1">
        <v>21</v>
      </c>
      <c r="M15" s="36">
        <v>0</v>
      </c>
      <c r="N15" s="36">
        <v>0</v>
      </c>
      <c r="O15" s="36">
        <v>0</v>
      </c>
      <c r="Q15" s="33" t="e">
        <f>+$E$1&amp;#REF!</f>
        <v>#REF!</v>
      </c>
      <c r="R15" s="33" t="str">
        <f>+E6</f>
        <v>PFF - PROGRAMA DE PREVENCIÓN FOCALIZADA</v>
      </c>
      <c r="S15" s="33"/>
    </row>
    <row r="16" spans="1:19" ht="14.25" customHeight="1" x14ac:dyDescent="0.3">
      <c r="B16" s="30"/>
      <c r="C16" s="33" t="s">
        <v>62</v>
      </c>
      <c r="D16" s="33" t="s">
        <v>62</v>
      </c>
      <c r="F16" s="30"/>
      <c r="G16" s="34" t="s">
        <v>63</v>
      </c>
      <c r="H16" s="35">
        <v>0</v>
      </c>
      <c r="J16" s="33" t="str">
        <f t="shared" si="0"/>
        <v>D.841RLP - RESIDENCIA DE PROTECCIÓN PARA LACTANTES Y PREESCOLARES</v>
      </c>
      <c r="K16" s="1">
        <v>9</v>
      </c>
      <c r="L16" s="1">
        <v>21</v>
      </c>
      <c r="M16" s="36">
        <v>0.9</v>
      </c>
      <c r="N16" s="36">
        <v>0</v>
      </c>
      <c r="O16" s="36">
        <v>0</v>
      </c>
      <c r="Q16" s="33" t="e">
        <f>+$E$1&amp;#REF!</f>
        <v>#REF!</v>
      </c>
      <c r="R16" s="33" t="str">
        <f>+E6</f>
        <v>PFF - PROGRAMA DE PREVENCIÓN FOCALIZADA</v>
      </c>
      <c r="S16" s="33"/>
    </row>
    <row r="17" spans="2:19" ht="14.25" customHeight="1" x14ac:dyDescent="0.3">
      <c r="B17" s="30"/>
      <c r="C17" s="33" t="s">
        <v>64</v>
      </c>
      <c r="D17" s="33" t="s">
        <v>64</v>
      </c>
      <c r="F17" s="30"/>
      <c r="G17" s="39" t="s">
        <v>66</v>
      </c>
      <c r="H17" s="35">
        <v>0.14000000000000001</v>
      </c>
      <c r="J17" s="33" t="str">
        <f t="shared" si="0"/>
        <v>D.841RMA - RESIDENCIA PROTECCIÓN PARA MADRES ADOLESCENTES</v>
      </c>
      <c r="K17" s="1">
        <v>9</v>
      </c>
      <c r="L17" s="1">
        <v>21</v>
      </c>
      <c r="M17" s="36">
        <v>0</v>
      </c>
      <c r="N17" s="36">
        <v>0</v>
      </c>
      <c r="O17" s="36">
        <v>0</v>
      </c>
      <c r="Q17" s="33" t="e">
        <f>+$E$1&amp;#REF!</f>
        <v>#REF!</v>
      </c>
      <c r="R17" s="33" t="str">
        <f>+E6</f>
        <v>PFF - PROGRAMA DE PREVENCIÓN FOCALIZADA</v>
      </c>
      <c r="S17" s="33"/>
    </row>
    <row r="18" spans="2:19" ht="14.25" customHeight="1" x14ac:dyDescent="0.3">
      <c r="B18" s="30"/>
      <c r="C18" s="33" t="s">
        <v>51</v>
      </c>
      <c r="D18" s="33" t="s">
        <v>51</v>
      </c>
      <c r="F18" s="30"/>
      <c r="G18" s="34" t="s">
        <v>68</v>
      </c>
      <c r="H18" s="35">
        <v>0</v>
      </c>
      <c r="J18" s="33" t="str">
        <f t="shared" si="0"/>
        <v>D.841RVA - RESIDENCIA DE VIDA FAMILIAR PARA ADOLESCENTES</v>
      </c>
      <c r="K18" s="40">
        <v>9</v>
      </c>
      <c r="L18" s="40">
        <v>21</v>
      </c>
      <c r="M18" s="41">
        <v>1.67</v>
      </c>
      <c r="N18" s="41">
        <v>0.2</v>
      </c>
      <c r="O18" s="41">
        <v>0.5</v>
      </c>
      <c r="Q18" s="33" t="e">
        <f>+$E$1&amp;#REF!</f>
        <v>#REF!</v>
      </c>
      <c r="R18" s="33" t="str">
        <f>+E7</f>
        <v>FRF - FORTALECIMIENTO Y REVINCULACIÓN FAMILIAR</v>
      </c>
      <c r="S18" s="33"/>
    </row>
    <row r="19" spans="2:19" ht="14.25" customHeight="1" x14ac:dyDescent="0.3">
      <c r="B19" s="30"/>
      <c r="C19" s="33" t="s">
        <v>69</v>
      </c>
      <c r="D19" s="33" t="s">
        <v>69</v>
      </c>
      <c r="F19" s="30"/>
      <c r="G19" s="34" t="s">
        <v>71</v>
      </c>
      <c r="H19" s="35">
        <v>1</v>
      </c>
      <c r="J19" s="33" t="str">
        <f t="shared" si="0"/>
        <v>D.841RVT - RESIDENCIAS DE VIDA FAMILIAR PARA ADOLESCENCIA TEMPRANA</v>
      </c>
      <c r="K19" s="40">
        <v>9</v>
      </c>
      <c r="L19" s="40">
        <v>21</v>
      </c>
      <c r="M19" s="41">
        <v>0</v>
      </c>
      <c r="N19" s="41">
        <v>0.2</v>
      </c>
      <c r="O19" s="41">
        <v>0.5</v>
      </c>
      <c r="Q19" s="33" t="e">
        <f>+$E$1&amp;#REF!</f>
        <v>#REF!</v>
      </c>
      <c r="R19" s="33" t="str">
        <f>+E7</f>
        <v>FRF - FORTALECIMIENTO Y REVINCULACIÓN FAMILIAR</v>
      </c>
      <c r="S19" s="33" t="str">
        <f>+E8</f>
        <v>PVI - PREPARACIÓN PARA LA VIDA INDEPENDIENTE</v>
      </c>
    </row>
    <row r="20" spans="2:19" ht="14.25" customHeight="1" x14ac:dyDescent="0.3">
      <c r="B20" s="30"/>
      <c r="C20" s="33" t="s">
        <v>72</v>
      </c>
      <c r="D20" s="33" t="s">
        <v>72</v>
      </c>
      <c r="F20" s="30"/>
      <c r="G20" s="34" t="s">
        <v>73</v>
      </c>
      <c r="H20" s="35">
        <v>0.14000000000000001</v>
      </c>
      <c r="J20" s="33" t="str">
        <f t="shared" si="0"/>
        <v>D.841OPD - OFICINA DE PROTECCIÓN DE DERECHOS</v>
      </c>
      <c r="K20" s="1">
        <v>0</v>
      </c>
      <c r="L20" s="1">
        <v>8.3000000000000004E-2</v>
      </c>
      <c r="M20" s="36">
        <v>0</v>
      </c>
      <c r="N20" s="36">
        <v>0</v>
      </c>
      <c r="O20" s="36">
        <v>0</v>
      </c>
      <c r="Q20" s="33" t="e">
        <f>+$E$1&amp;#REF!</f>
        <v>#REF!</v>
      </c>
      <c r="R20" s="33" t="str">
        <f>+E7</f>
        <v>FRF - FORTALECIMIENTO Y REVINCULACIÓN FAMILIAR</v>
      </c>
      <c r="S20" s="33"/>
    </row>
    <row r="21" spans="2:19" ht="14.25" customHeight="1" x14ac:dyDescent="0.3">
      <c r="B21" s="30"/>
      <c r="C21" s="33" t="s">
        <v>74</v>
      </c>
      <c r="D21" s="33" t="s">
        <v>75</v>
      </c>
      <c r="F21" s="30"/>
      <c r="G21" s="34" t="s">
        <v>76</v>
      </c>
      <c r="H21" s="35">
        <v>0.28000000000000003</v>
      </c>
      <c r="J21" s="33" t="str">
        <f t="shared" si="0"/>
        <v>D.841PER - PROGRAMA PARA LA INTERVENCIÓN RESIDENCIAL</v>
      </c>
      <c r="K21" s="1">
        <v>0</v>
      </c>
      <c r="L21" s="1">
        <v>9.3000000000000007</v>
      </c>
      <c r="M21" s="36">
        <v>0</v>
      </c>
      <c r="N21" s="36">
        <v>0</v>
      </c>
      <c r="O21" s="36">
        <v>0</v>
      </c>
      <c r="Q21" s="33" t="e">
        <f>+$E$1&amp;#REF!</f>
        <v>#REF!</v>
      </c>
      <c r="R21" s="33" t="str">
        <f>+E8</f>
        <v>PVI - PREPARACIÓN PARA LA VIDA INDEPENDIENTE</v>
      </c>
      <c r="S21" s="33"/>
    </row>
    <row r="22" spans="2:19" ht="14.25" customHeight="1" x14ac:dyDescent="0.3">
      <c r="B22" s="30"/>
      <c r="C22" s="42" t="s">
        <v>77</v>
      </c>
      <c r="D22" s="42" t="s">
        <v>77</v>
      </c>
      <c r="F22" s="30"/>
      <c r="G22" s="34" t="s">
        <v>78</v>
      </c>
      <c r="H22" s="35">
        <v>0.14000000000000001</v>
      </c>
      <c r="J22" s="33" t="str">
        <f t="shared" si="0"/>
        <v>D.841PPE - PROGRAMA DE PROTECCIÓN ESPECIAL - (ADOSADO)</v>
      </c>
      <c r="K22" s="1">
        <v>0</v>
      </c>
      <c r="L22" s="1">
        <v>9.3000000000000007</v>
      </c>
      <c r="M22" s="36">
        <v>0</v>
      </c>
      <c r="N22" s="36">
        <v>0</v>
      </c>
      <c r="O22" s="36">
        <v>0</v>
      </c>
      <c r="Q22" s="33" t="str">
        <f>+$E$1&amp;E3</f>
        <v xml:space="preserve">DS.07ART - SI PROGRAMA DE ACOGIMIENTO RESIDENCIAL TERAPEUTICO PARA SEGUNDA INFANCIA </v>
      </c>
      <c r="R22" s="33" t="str">
        <f>+E7</f>
        <v>FRF - FORTALECIMIENTO Y REVINCULACIÓN FAMILIAR</v>
      </c>
      <c r="S22" s="33"/>
    </row>
    <row r="23" spans="2:19" ht="14.25" customHeight="1" x14ac:dyDescent="0.3">
      <c r="B23" s="30"/>
      <c r="C23" s="42" t="s">
        <v>79</v>
      </c>
      <c r="D23" s="42" t="s">
        <v>79</v>
      </c>
      <c r="F23" s="30"/>
      <c r="G23" s="34" t="s">
        <v>80</v>
      </c>
      <c r="H23" s="35">
        <v>0.14000000000000001</v>
      </c>
      <c r="J23" s="33" t="str">
        <f t="shared" si="0"/>
        <v>D.841PRD - PROGRAMA ESPECIALIZADO EN DISCAPACIDAD</v>
      </c>
      <c r="K23" s="1">
        <v>0</v>
      </c>
      <c r="L23" s="1">
        <v>9.3000000000000007</v>
      </c>
      <c r="M23" s="36">
        <v>0</v>
      </c>
      <c r="N23" s="36">
        <v>0</v>
      </c>
      <c r="O23" s="36">
        <v>0</v>
      </c>
      <c r="Q23" s="33" t="str">
        <f>+$E$1&amp;E4</f>
        <v>DS.07ART- A PROGRAMA DE ACOGIMIENTO RESIDENCIAL TERAPEUTICO PARA LA ADOLESCENCIA</v>
      </c>
      <c r="R23" s="33" t="str">
        <f>+E7</f>
        <v>FRF - FORTALECIMIENTO Y REVINCULACIÓN FAMILIAR</v>
      </c>
      <c r="S23" s="33" t="str">
        <f>+E8</f>
        <v>PVI - PREPARACIÓN PARA LA VIDA INDEPENDIENTE</v>
      </c>
    </row>
    <row r="24" spans="2:19" ht="14.25" customHeight="1" x14ac:dyDescent="0.3">
      <c r="B24" s="30"/>
      <c r="C24" s="42" t="s">
        <v>81</v>
      </c>
      <c r="D24" s="42" t="s">
        <v>81</v>
      </c>
      <c r="F24" s="30"/>
      <c r="G24" s="34" t="s">
        <v>82</v>
      </c>
      <c r="H24" s="35">
        <v>0</v>
      </c>
      <c r="J24" s="33" t="str">
        <f t="shared" si="0"/>
        <v>D.841PRE - PROGRAMA ATENCIÓN RESIDENCIAL ESPECIALIZADO</v>
      </c>
      <c r="K24" s="1">
        <v>0</v>
      </c>
      <c r="L24" s="1">
        <v>9.3000000000000007</v>
      </c>
      <c r="M24" s="36">
        <v>0</v>
      </c>
      <c r="N24" s="36">
        <v>0</v>
      </c>
      <c r="O24" s="36">
        <v>0</v>
      </c>
      <c r="Q24" s="33" t="str">
        <f>+$E$1&amp;E5</f>
        <v>DS.07ART - AT PROGRAMA DE ACOGIMIENTO RESIDENCIAL TERAPEUTICO PARA ADOLESCENTE TEMPRANA</v>
      </c>
      <c r="R24" s="33" t="str">
        <f>+E7</f>
        <v>FRF - FORTALECIMIENTO Y REVINCULACIÓN FAMILIAR</v>
      </c>
      <c r="S24" s="33"/>
    </row>
    <row r="25" spans="2:19" ht="14.25" customHeight="1" x14ac:dyDescent="0.3">
      <c r="B25" s="30"/>
      <c r="C25" s="42" t="s">
        <v>83</v>
      </c>
      <c r="D25" s="42" t="s">
        <v>83</v>
      </c>
      <c r="E25" s="33"/>
      <c r="F25" s="30"/>
      <c r="G25" s="34" t="s">
        <v>84</v>
      </c>
      <c r="H25" s="35">
        <v>0</v>
      </c>
      <c r="J25" s="33" t="str">
        <f t="shared" si="0"/>
        <v>D.841PRO - PROGRAMA ESPECIALIZADO (FAE)</v>
      </c>
      <c r="K25" s="1">
        <v>0</v>
      </c>
      <c r="L25" s="1">
        <v>9.3000000000000007</v>
      </c>
      <c r="M25" s="36">
        <v>0</v>
      </c>
      <c r="N25" s="36">
        <v>0</v>
      </c>
      <c r="O25" s="36">
        <v>0</v>
      </c>
      <c r="Q25" s="33" t="str">
        <f>+$D$1&amp;D21</f>
        <v>DS.19RSI - RESIDENCIA DE SEGUNDA INFANCIA</v>
      </c>
      <c r="R25" s="33" t="str">
        <f>+D25</f>
        <v>PRE - PROGRAMA ATENCIÓN RESIDENCIAL ESPECIALIZADO</v>
      </c>
      <c r="S25" s="33" t="str">
        <f>+D23</f>
        <v>PPE - PROGRAMA DE PROTECCIÓN ESPECIAL - (ADOSADO)</v>
      </c>
    </row>
    <row r="26" spans="2:19" ht="14.25" customHeight="1" x14ac:dyDescent="0.3">
      <c r="B26" s="30"/>
      <c r="C26" s="42" t="s">
        <v>85</v>
      </c>
      <c r="F26" s="30"/>
      <c r="G26" s="34" t="s">
        <v>86</v>
      </c>
      <c r="H26" s="35">
        <v>0</v>
      </c>
      <c r="J26" s="33" t="str">
        <f t="shared" ref="J26:J43" si="3">+$D$1&amp;D3</f>
        <v>DS.19DAM - DIAGNÓSTICO</v>
      </c>
      <c r="K26" s="1">
        <v>0</v>
      </c>
      <c r="L26" s="1">
        <v>5.0999999999999996</v>
      </c>
      <c r="M26" s="36">
        <v>0</v>
      </c>
      <c r="N26" s="36">
        <v>0</v>
      </c>
      <c r="O26" s="36">
        <v>0</v>
      </c>
      <c r="Q26" s="33"/>
      <c r="R26" s="33"/>
      <c r="S26" s="33"/>
    </row>
    <row r="27" spans="2:19" ht="14.25" customHeight="1" x14ac:dyDescent="0.3">
      <c r="B27" s="30"/>
      <c r="D27" s="2"/>
      <c r="F27" s="30"/>
      <c r="G27" s="34" t="s">
        <v>87</v>
      </c>
      <c r="H27" s="35">
        <v>0.28000000000000003</v>
      </c>
      <c r="J27" s="33" t="str">
        <f t="shared" si="3"/>
        <v>DS.19PAD - PROGRAMA DE PROTECCIÓN AMBULATORIA CON DISCAPACIDAD GRAVE O PROFUNDA</v>
      </c>
      <c r="K27" s="1">
        <v>0</v>
      </c>
      <c r="L27" s="1">
        <v>3.68</v>
      </c>
      <c r="M27" s="36">
        <v>0</v>
      </c>
      <c r="N27" s="36">
        <v>0.42499999999999999</v>
      </c>
      <c r="O27" s="36">
        <v>0</v>
      </c>
      <c r="Q27" s="33"/>
      <c r="R27" s="33"/>
      <c r="S27" s="33"/>
    </row>
    <row r="28" spans="2:19" ht="14.25" customHeight="1" x14ac:dyDescent="0.3">
      <c r="B28" s="30"/>
      <c r="D28" s="2"/>
      <c r="F28" s="30"/>
      <c r="G28" s="34" t="s">
        <v>88</v>
      </c>
      <c r="H28" s="35">
        <v>0.28000000000000003</v>
      </c>
      <c r="J28" s="33" t="str">
        <f t="shared" si="3"/>
        <v>DS.19PAS - PROGRAMA ESPECIALIZADO PARA AGRESORES SEXUALES</v>
      </c>
      <c r="K28" s="1">
        <v>0</v>
      </c>
      <c r="L28" s="1">
        <v>5.52</v>
      </c>
      <c r="M28" s="36">
        <v>0</v>
      </c>
      <c r="N28" s="36">
        <v>0</v>
      </c>
      <c r="O28" s="36">
        <v>0</v>
      </c>
      <c r="Q28" s="33"/>
      <c r="R28" s="33"/>
      <c r="S28" s="33"/>
    </row>
    <row r="29" spans="2:19" ht="14.25" customHeight="1" x14ac:dyDescent="0.3">
      <c r="B29" s="30"/>
      <c r="D29" s="2"/>
      <c r="F29" s="30"/>
      <c r="G29" s="34" t="s">
        <v>89</v>
      </c>
      <c r="H29" s="35">
        <v>0.14000000000000001</v>
      </c>
      <c r="J29" s="33" t="str">
        <f t="shared" si="3"/>
        <v>DS.19PDC - PROGRAMA ESPECIALIZADO EN DROGAS (24 H)</v>
      </c>
      <c r="K29" s="1">
        <v>0</v>
      </c>
      <c r="L29" s="1">
        <v>5.52</v>
      </c>
      <c r="M29" s="36">
        <v>0</v>
      </c>
      <c r="N29" s="36">
        <v>0</v>
      </c>
      <c r="O29" s="36">
        <v>0</v>
      </c>
      <c r="Q29" s="33"/>
      <c r="R29" s="33"/>
      <c r="S29" s="33"/>
    </row>
    <row r="30" spans="2:19" ht="14.25" customHeight="1" x14ac:dyDescent="0.3">
      <c r="B30" s="30"/>
      <c r="D30" s="2"/>
      <c r="F30" s="30"/>
      <c r="G30" s="34" t="s">
        <v>90</v>
      </c>
      <c r="H30" s="35">
        <v>0.14000000000000001</v>
      </c>
      <c r="J30" s="33" t="str">
        <f t="shared" si="3"/>
        <v>DS.19PDE - PROGRAMA DE REINSERCIÓN EDUCATIVA (24 H)</v>
      </c>
      <c r="K30" s="1">
        <v>0</v>
      </c>
      <c r="L30" s="1">
        <v>5.52</v>
      </c>
      <c r="M30" s="36">
        <v>0</v>
      </c>
      <c r="N30" s="36">
        <v>0</v>
      </c>
      <c r="O30" s="36">
        <v>0</v>
      </c>
      <c r="Q30" s="33"/>
      <c r="R30" s="33"/>
      <c r="S30" s="33"/>
    </row>
    <row r="31" spans="2:19" ht="14.25" customHeight="1" x14ac:dyDescent="0.3">
      <c r="B31" s="30"/>
      <c r="C31" s="33"/>
      <c r="D31" s="2"/>
      <c r="F31" s="30"/>
      <c r="G31" s="34" t="s">
        <v>91</v>
      </c>
      <c r="H31" s="35">
        <v>0.14000000000000001</v>
      </c>
      <c r="J31" s="33" t="str">
        <f t="shared" si="3"/>
        <v>DS.19PEC - PROGRAMA ESPECIALIZADO EN NIÑOS DE LA CALLE</v>
      </c>
      <c r="K31" s="1">
        <v>0</v>
      </c>
      <c r="L31" s="1">
        <v>5.52</v>
      </c>
      <c r="M31" s="36">
        <v>0</v>
      </c>
      <c r="N31" s="36">
        <v>0</v>
      </c>
      <c r="O31" s="36">
        <v>0</v>
      </c>
      <c r="Q31" s="33"/>
      <c r="R31" s="33"/>
      <c r="S31" s="33"/>
    </row>
    <row r="32" spans="2:19" ht="14.25" customHeight="1" x14ac:dyDescent="0.3">
      <c r="B32" s="30"/>
      <c r="C32" s="33"/>
      <c r="D32" s="2"/>
      <c r="F32" s="30"/>
      <c r="G32" s="34" t="s">
        <v>92</v>
      </c>
      <c r="H32" s="35">
        <v>0</v>
      </c>
      <c r="J32" s="33" t="str">
        <f t="shared" si="3"/>
        <v>DS.19PEE - PROGRAMA EXPLOTACIÓN SEXUAL</v>
      </c>
      <c r="K32" s="1">
        <v>0</v>
      </c>
      <c r="L32" s="1">
        <v>8.6999999999999993</v>
      </c>
      <c r="M32" s="36">
        <v>0</v>
      </c>
      <c r="N32" s="36">
        <v>0</v>
      </c>
      <c r="O32" s="36">
        <v>0</v>
      </c>
      <c r="Q32" s="33"/>
      <c r="R32" s="33"/>
      <c r="S32" s="33"/>
    </row>
    <row r="33" spans="2:19" ht="14.25" customHeight="1" x14ac:dyDescent="0.3">
      <c r="B33" s="30"/>
      <c r="C33" s="33"/>
      <c r="D33" s="2"/>
      <c r="F33" s="30"/>
      <c r="G33" s="34" t="s">
        <v>93</v>
      </c>
      <c r="H33" s="35">
        <v>0</v>
      </c>
      <c r="J33" s="33" t="str">
        <f t="shared" si="3"/>
        <v>DS.19PIE - PROGRAMA DE INTERVENCIÓN ESPECIALIZADA</v>
      </c>
      <c r="K33" s="44">
        <v>0</v>
      </c>
      <c r="L33" s="44">
        <v>5.52</v>
      </c>
      <c r="M33" s="36">
        <v>0</v>
      </c>
      <c r="N33" s="45">
        <v>0</v>
      </c>
      <c r="O33" s="45">
        <v>0</v>
      </c>
      <c r="Q33" s="33"/>
      <c r="R33" s="33"/>
      <c r="S33" s="33"/>
    </row>
    <row r="34" spans="2:19" ht="14.25" customHeight="1" x14ac:dyDescent="0.3">
      <c r="B34" s="30"/>
      <c r="C34" s="33"/>
      <c r="D34" s="2"/>
      <c r="F34" s="30"/>
      <c r="G34" s="34" t="s">
        <v>94</v>
      </c>
      <c r="H34" s="35">
        <v>0.28000000000000003</v>
      </c>
      <c r="J34" s="33" t="str">
        <f t="shared" si="3"/>
        <v>DS.19PPF - PROGRAMA DE PREVENCIÓN FOCALIZADA</v>
      </c>
      <c r="K34" s="1">
        <v>0</v>
      </c>
      <c r="L34" s="1">
        <v>2.67</v>
      </c>
      <c r="M34" s="36">
        <v>0</v>
      </c>
      <c r="N34" s="36">
        <v>0</v>
      </c>
      <c r="O34" s="36">
        <v>0</v>
      </c>
      <c r="Q34" s="33"/>
      <c r="R34" s="33"/>
      <c r="S34" s="33"/>
    </row>
    <row r="35" spans="2:19" ht="14.25" customHeight="1" x14ac:dyDescent="0.3">
      <c r="B35" s="30"/>
      <c r="C35" s="33"/>
      <c r="D35" s="2"/>
      <c r="F35" s="30"/>
      <c r="G35" s="34" t="s">
        <v>95</v>
      </c>
      <c r="H35" s="35">
        <v>0.14000000000000001</v>
      </c>
      <c r="J35" s="33" t="str">
        <f t="shared" si="3"/>
        <v>DS.19PRM - PROGRAMA ESPECIALIZADO EN MALTRATO</v>
      </c>
      <c r="K35" s="1">
        <v>0</v>
      </c>
      <c r="L35" s="1">
        <v>5.52</v>
      </c>
      <c r="M35" s="36">
        <v>0</v>
      </c>
      <c r="N35" s="36">
        <v>0</v>
      </c>
      <c r="O35" s="36">
        <v>0</v>
      </c>
      <c r="Q35" s="33"/>
      <c r="R35" s="33"/>
      <c r="S35" s="33"/>
    </row>
    <row r="36" spans="2:19" ht="14.25" customHeight="1" x14ac:dyDescent="0.3">
      <c r="B36" s="30"/>
      <c r="C36" s="33"/>
      <c r="D36" s="2"/>
      <c r="F36" s="30"/>
      <c r="G36" s="34" t="s">
        <v>96</v>
      </c>
      <c r="H36" s="35">
        <v>0.14000000000000001</v>
      </c>
      <c r="J36" s="33" t="str">
        <f t="shared" si="3"/>
        <v>DS.19PRI - PROGRAMA INTERVENCIÓN Y PREPARACIÓN PARA LA INTEGRACIÓN DE NIÑOS EN FAMILIA ALTERNATIVA</v>
      </c>
      <c r="K36" s="1">
        <v>0</v>
      </c>
      <c r="L36" s="1">
        <v>5.52</v>
      </c>
      <c r="M36" s="36">
        <v>0</v>
      </c>
      <c r="N36" s="36">
        <v>0</v>
      </c>
      <c r="O36" s="36">
        <v>0</v>
      </c>
      <c r="Q36" s="33"/>
      <c r="R36" s="33"/>
      <c r="S36" s="33"/>
    </row>
    <row r="37" spans="2:19" ht="14.25" customHeight="1" x14ac:dyDescent="0.3">
      <c r="B37" s="30"/>
      <c r="C37" s="33"/>
      <c r="D37" s="2"/>
      <c r="F37" s="30"/>
      <c r="G37" s="34" t="s">
        <v>97</v>
      </c>
      <c r="H37" s="35">
        <v>0</v>
      </c>
      <c r="J37" s="33" t="str">
        <f t="shared" si="3"/>
        <v>DS.19FAE - PROGRAMA DE FAMILIA DE ACOGIDA ESPECIALIZADA</v>
      </c>
      <c r="K37" s="37">
        <v>5.45</v>
      </c>
      <c r="L37" s="37">
        <v>5.45</v>
      </c>
      <c r="M37" s="38">
        <v>0</v>
      </c>
      <c r="N37" s="38">
        <v>0</v>
      </c>
      <c r="O37" s="38">
        <v>0.45</v>
      </c>
      <c r="Q37" s="33"/>
      <c r="R37" s="33"/>
      <c r="S37" s="33"/>
    </row>
    <row r="38" spans="2:19" ht="14.25" customHeight="1" x14ac:dyDescent="0.3">
      <c r="B38" s="30"/>
      <c r="D38" s="2"/>
      <c r="F38" s="30"/>
      <c r="G38" s="34" t="s">
        <v>98</v>
      </c>
      <c r="H38" s="35">
        <v>0</v>
      </c>
      <c r="J38" s="33" t="str">
        <f t="shared" si="3"/>
        <v>DS.19RDS - RESIDENCIAS PARA NIÑOS NIÑAS Y ADOLESCENTES CON DISCAPACIDAD</v>
      </c>
      <c r="K38" s="44">
        <v>8.6999999999999993</v>
      </c>
      <c r="L38" s="44">
        <v>8.6999999999999993</v>
      </c>
      <c r="M38" s="36">
        <v>0</v>
      </c>
      <c r="N38" s="45">
        <v>0.42499999999999999</v>
      </c>
      <c r="O38" s="45">
        <v>0</v>
      </c>
      <c r="Q38" s="33"/>
      <c r="R38" s="33"/>
      <c r="S38" s="33"/>
    </row>
    <row r="39" spans="2:19" ht="14.25" customHeight="1" x14ac:dyDescent="0.3">
      <c r="B39" s="30"/>
      <c r="D39" s="2"/>
      <c r="F39" s="30"/>
      <c r="G39" s="34" t="s">
        <v>99</v>
      </c>
      <c r="H39" s="35">
        <v>0.56000000000000005</v>
      </c>
      <c r="J39" s="33" t="str">
        <f t="shared" si="3"/>
        <v>DS.19REM - RESIDENCIA PROTECCIÓN PARA MAYORES</v>
      </c>
      <c r="K39" s="1">
        <v>8.6999999999999993</v>
      </c>
      <c r="L39" s="1">
        <v>8.6999999999999993</v>
      </c>
      <c r="M39" s="36">
        <v>0</v>
      </c>
      <c r="N39" s="36">
        <v>0</v>
      </c>
      <c r="O39" s="36">
        <v>0</v>
      </c>
      <c r="Q39" s="33"/>
      <c r="R39" s="33"/>
      <c r="S39" s="33"/>
    </row>
    <row r="40" spans="2:19" ht="14.25" customHeight="1" x14ac:dyDescent="0.3">
      <c r="B40" s="30"/>
      <c r="D40" s="2"/>
      <c r="F40" s="30"/>
      <c r="G40" s="34" t="s">
        <v>100</v>
      </c>
      <c r="H40" s="35">
        <v>0.14000000000000001</v>
      </c>
      <c r="J40" s="33" t="str">
        <f t="shared" si="3"/>
        <v>DS.19RLP - RESIDENCIA DE PROTECCIÓN PARA LACTANTES Y PREESCOLARES</v>
      </c>
      <c r="K40" s="1">
        <v>8.6999999999999993</v>
      </c>
      <c r="L40" s="1">
        <v>8.6999999999999993</v>
      </c>
      <c r="M40" s="36">
        <v>0.9</v>
      </c>
      <c r="N40" s="36">
        <v>0</v>
      </c>
      <c r="O40" s="36">
        <v>0</v>
      </c>
      <c r="Q40" s="33"/>
      <c r="R40" s="33"/>
      <c r="S40" s="33"/>
    </row>
    <row r="41" spans="2:19" ht="14.25" customHeight="1" x14ac:dyDescent="0.3">
      <c r="B41" s="30"/>
      <c r="D41" s="2"/>
      <c r="F41" s="30"/>
      <c r="G41" s="34" t="s">
        <v>101</v>
      </c>
      <c r="H41" s="35">
        <v>0.14000000000000001</v>
      </c>
      <c r="J41" s="33" t="str">
        <f t="shared" si="3"/>
        <v>DS.19RMA - RESIDENCIA PROTECCIÓN PARA MADRES ADOLESCENTES</v>
      </c>
      <c r="K41" s="44">
        <v>8.6999999999999993</v>
      </c>
      <c r="L41" s="44">
        <v>8.6999999999999993</v>
      </c>
      <c r="M41" s="36">
        <v>0</v>
      </c>
      <c r="N41" s="45">
        <v>0</v>
      </c>
      <c r="O41" s="45">
        <v>0</v>
      </c>
      <c r="Q41" s="33"/>
      <c r="R41" s="33"/>
      <c r="S41" s="33"/>
    </row>
    <row r="42" spans="2:19" ht="14.25" customHeight="1" x14ac:dyDescent="0.3">
      <c r="B42" s="30"/>
      <c r="D42" s="2"/>
      <c r="F42" s="30"/>
      <c r="G42" s="34" t="s">
        <v>102</v>
      </c>
      <c r="H42" s="35">
        <v>0</v>
      </c>
      <c r="J42" s="33" t="str">
        <f t="shared" si="3"/>
        <v>DS.19RVA - RESIDENCIA DE VIDA FAMILIAR PARA ADOLESCENTES</v>
      </c>
      <c r="K42" s="40">
        <v>8.6999999999999993</v>
      </c>
      <c r="L42" s="40">
        <v>8.6999999999999993</v>
      </c>
      <c r="M42" s="41">
        <v>1.67</v>
      </c>
      <c r="N42" s="41">
        <v>0.2</v>
      </c>
      <c r="O42" s="41">
        <v>0.5</v>
      </c>
      <c r="Q42" s="33"/>
      <c r="R42" s="33"/>
      <c r="S42" s="33"/>
    </row>
    <row r="43" spans="2:19" ht="14.25" customHeight="1" x14ac:dyDescent="0.3">
      <c r="B43" s="30"/>
      <c r="D43" s="2"/>
      <c r="F43" s="30"/>
      <c r="G43" s="34" t="s">
        <v>103</v>
      </c>
      <c r="H43" s="35">
        <v>0.14000000000000001</v>
      </c>
      <c r="J43" s="33" t="str">
        <f t="shared" si="3"/>
        <v>DS.19RVT - RESIDENCIAS DE VIDA FAMILIAR PARA ADOLESCENCIA TEMPRANA</v>
      </c>
      <c r="K43" s="40">
        <v>8.6999999999999993</v>
      </c>
      <c r="L43" s="40">
        <v>8.6999999999999993</v>
      </c>
      <c r="M43" s="46">
        <v>0</v>
      </c>
      <c r="N43" s="41">
        <v>0.2</v>
      </c>
      <c r="O43" s="41">
        <v>0.5</v>
      </c>
      <c r="Q43" s="33"/>
      <c r="R43" s="33"/>
      <c r="S43" s="33"/>
    </row>
    <row r="44" spans="2:19" ht="14.25" customHeight="1" x14ac:dyDescent="0.3">
      <c r="B44" s="30"/>
      <c r="D44" s="2"/>
      <c r="F44" s="30"/>
      <c r="G44" s="34" t="s">
        <v>104</v>
      </c>
      <c r="H44" s="35">
        <v>0.84</v>
      </c>
      <c r="J44" s="33" t="str">
        <f>+$D$1&amp;D22</f>
        <v>DS.19PER - PROGRAMA PARA LA INTERVENCIÓN RESIDENCIAL</v>
      </c>
      <c r="K44" s="1">
        <v>0</v>
      </c>
      <c r="L44" s="1">
        <v>5.52</v>
      </c>
      <c r="M44" s="36">
        <v>0</v>
      </c>
      <c r="N44" s="36">
        <v>0</v>
      </c>
      <c r="O44" s="36">
        <v>0</v>
      </c>
      <c r="Q44" s="33"/>
      <c r="R44" s="33"/>
      <c r="S44" s="33"/>
    </row>
    <row r="45" spans="2:19" ht="14.25" customHeight="1" x14ac:dyDescent="0.3">
      <c r="B45" s="30"/>
      <c r="D45" s="2"/>
      <c r="F45" s="30"/>
      <c r="G45" s="39" t="s">
        <v>105</v>
      </c>
      <c r="H45" s="35">
        <v>0.14000000000000001</v>
      </c>
      <c r="J45" s="33" t="str">
        <f>+$D$1&amp;D23</f>
        <v>DS.19PPE - PROGRAMA DE PROTECCIÓN ESPECIAL - (ADOSADO)</v>
      </c>
      <c r="K45" s="1">
        <v>0</v>
      </c>
      <c r="L45" s="1">
        <v>5.52</v>
      </c>
      <c r="M45" s="36">
        <v>0</v>
      </c>
      <c r="N45" s="36">
        <v>0</v>
      </c>
      <c r="O45" s="36">
        <v>0</v>
      </c>
      <c r="Q45" s="33"/>
      <c r="R45" s="33"/>
      <c r="S45" s="33"/>
    </row>
    <row r="46" spans="2:19" ht="14.25" customHeight="1" x14ac:dyDescent="0.3">
      <c r="B46" s="30"/>
      <c r="D46" s="2"/>
      <c r="F46" s="30"/>
      <c r="G46" s="39" t="s">
        <v>106</v>
      </c>
      <c r="H46" s="35">
        <v>0.14000000000000001</v>
      </c>
      <c r="J46" s="33" t="str">
        <f>+$D$1&amp;D24</f>
        <v>DS.19PRD - PROGRAMA ESPECIALIZADO EN DISCAPACIDAD</v>
      </c>
      <c r="K46" s="47">
        <v>0</v>
      </c>
      <c r="L46" s="47">
        <v>5.52</v>
      </c>
      <c r="M46" s="48">
        <v>0</v>
      </c>
      <c r="N46" s="49">
        <v>0</v>
      </c>
      <c r="O46" s="49">
        <v>0</v>
      </c>
      <c r="Q46" s="33"/>
      <c r="R46" s="33"/>
      <c r="S46" s="33"/>
    </row>
    <row r="47" spans="2:19" ht="14.25" customHeight="1" x14ac:dyDescent="0.3">
      <c r="B47" s="30"/>
      <c r="D47" s="2"/>
      <c r="F47" s="30"/>
      <c r="G47" s="34" t="s">
        <v>107</v>
      </c>
      <c r="H47" s="35">
        <v>0</v>
      </c>
      <c r="J47" s="33" t="str">
        <f>+$D$1&amp;D25</f>
        <v>DS.19PRE - PROGRAMA ATENCIÓN RESIDENCIAL ESPECIALIZADO</v>
      </c>
      <c r="K47" s="1">
        <v>0</v>
      </c>
      <c r="L47" s="1">
        <v>5.52</v>
      </c>
      <c r="M47" s="36">
        <v>0</v>
      </c>
      <c r="N47" s="36">
        <v>0</v>
      </c>
      <c r="O47" s="36">
        <v>0</v>
      </c>
      <c r="Q47" s="33"/>
      <c r="R47" s="33"/>
      <c r="S47" s="33"/>
    </row>
    <row r="48" spans="2:19" ht="14.25" customHeight="1" x14ac:dyDescent="0.3">
      <c r="B48" s="30"/>
      <c r="D48" s="2"/>
      <c r="F48" s="30"/>
      <c r="G48" s="34" t="s">
        <v>108</v>
      </c>
      <c r="H48" s="35">
        <v>0.14000000000000001</v>
      </c>
      <c r="J48" s="33" t="e">
        <f>+$E$1&amp;#REF!</f>
        <v>#REF!</v>
      </c>
      <c r="K48" s="1">
        <v>0</v>
      </c>
      <c r="L48" s="1">
        <v>5.8</v>
      </c>
      <c r="M48" s="36">
        <v>0</v>
      </c>
      <c r="N48" s="36">
        <v>0</v>
      </c>
      <c r="O48" s="36">
        <v>0</v>
      </c>
      <c r="Q48" s="33"/>
      <c r="R48" s="33"/>
      <c r="S48" s="33"/>
    </row>
    <row r="49" spans="2:19" ht="14.25" customHeight="1" x14ac:dyDescent="0.3">
      <c r="B49" s="30"/>
      <c r="D49" s="2"/>
      <c r="F49" s="30"/>
      <c r="G49" s="34" t="s">
        <v>109</v>
      </c>
      <c r="H49" s="35">
        <v>0.28000000000000003</v>
      </c>
      <c r="J49" s="33" t="e">
        <f>+$E$1&amp;#REF!</f>
        <v>#REF!</v>
      </c>
      <c r="K49" s="1">
        <v>0</v>
      </c>
      <c r="L49" s="1">
        <v>5.8</v>
      </c>
      <c r="M49" s="36">
        <v>0</v>
      </c>
      <c r="N49" s="36">
        <v>0</v>
      </c>
      <c r="O49" s="36">
        <v>0</v>
      </c>
      <c r="Q49" s="33"/>
      <c r="R49" s="33"/>
      <c r="S49" s="33"/>
    </row>
    <row r="50" spans="2:19" ht="14.25" customHeight="1" x14ac:dyDescent="0.3">
      <c r="B50" s="30"/>
      <c r="F50" s="30"/>
      <c r="G50" s="34" t="s">
        <v>110</v>
      </c>
      <c r="H50" s="35">
        <v>0.84</v>
      </c>
      <c r="J50" s="33" t="e">
        <f>+$E$1&amp;#REF!</f>
        <v>#REF!</v>
      </c>
      <c r="K50" s="1">
        <v>0</v>
      </c>
      <c r="L50" s="1">
        <v>5.52</v>
      </c>
      <c r="M50" s="36">
        <v>0</v>
      </c>
      <c r="N50" s="36">
        <v>0</v>
      </c>
      <c r="O50" s="36">
        <v>0</v>
      </c>
      <c r="Q50" s="33"/>
      <c r="R50" s="33"/>
      <c r="S50" s="33"/>
    </row>
    <row r="51" spans="2:19" ht="14.25" customHeight="1" x14ac:dyDescent="0.3">
      <c r="B51" s="30"/>
      <c r="F51" s="30"/>
      <c r="G51" s="34" t="s">
        <v>111</v>
      </c>
      <c r="H51" s="35">
        <v>0.14000000000000001</v>
      </c>
      <c r="J51" s="33" t="e">
        <f>+$E$1&amp;#REF!</f>
        <v>#REF!</v>
      </c>
      <c r="K51" s="1">
        <v>0</v>
      </c>
      <c r="L51" s="1">
        <v>4.0199999999999996</v>
      </c>
      <c r="M51" s="36">
        <v>0</v>
      </c>
      <c r="N51" s="36">
        <v>0</v>
      </c>
      <c r="O51" s="36">
        <v>0</v>
      </c>
      <c r="Q51" s="33"/>
      <c r="R51" s="33"/>
      <c r="S51" s="33"/>
    </row>
    <row r="52" spans="2:19" ht="14.25" customHeight="1" x14ac:dyDescent="0.3">
      <c r="B52" s="30"/>
      <c r="F52" s="30"/>
      <c r="G52" s="34" t="s">
        <v>112</v>
      </c>
      <c r="H52" s="35">
        <v>0.14000000000000001</v>
      </c>
      <c r="J52" s="33" t="e">
        <f>+$E$1&amp;#REF!</f>
        <v>#REF!</v>
      </c>
      <c r="K52" s="1">
        <v>0</v>
      </c>
      <c r="L52" s="1">
        <v>5.52</v>
      </c>
      <c r="M52" s="36">
        <v>0</v>
      </c>
      <c r="N52" s="36">
        <v>0</v>
      </c>
      <c r="O52" s="36">
        <v>0</v>
      </c>
      <c r="Q52" s="33"/>
      <c r="R52" s="33"/>
      <c r="S52" s="33"/>
    </row>
    <row r="53" spans="2:19" ht="14.25" customHeight="1" x14ac:dyDescent="0.3">
      <c r="B53" s="30"/>
      <c r="F53" s="30"/>
      <c r="G53" s="34" t="s">
        <v>113</v>
      </c>
      <c r="H53" s="35">
        <v>0.84</v>
      </c>
      <c r="J53" s="33" t="e">
        <f>+$E$1&amp;#REF!</f>
        <v>#REF!</v>
      </c>
      <c r="K53" s="1">
        <v>0</v>
      </c>
      <c r="L53" s="1">
        <v>8.6999999999999993</v>
      </c>
      <c r="M53" s="36">
        <v>0</v>
      </c>
      <c r="N53" s="36">
        <v>0</v>
      </c>
      <c r="O53" s="36">
        <v>0</v>
      </c>
      <c r="Q53" s="33"/>
      <c r="R53" s="33"/>
      <c r="S53" s="33"/>
    </row>
    <row r="54" spans="2:19" ht="14.25" customHeight="1" x14ac:dyDescent="0.3">
      <c r="B54" s="30"/>
      <c r="F54" s="30"/>
      <c r="G54" s="34" t="s">
        <v>114</v>
      </c>
      <c r="H54" s="35">
        <v>0</v>
      </c>
      <c r="J54" s="33" t="e">
        <f>+$E$1&amp;#REF!</f>
        <v>#REF!</v>
      </c>
      <c r="K54" s="37">
        <v>5.45</v>
      </c>
      <c r="L54" s="37">
        <v>5.45</v>
      </c>
      <c r="M54" s="38">
        <v>0</v>
      </c>
      <c r="N54" s="38">
        <v>0</v>
      </c>
      <c r="O54" s="38">
        <v>0.45</v>
      </c>
      <c r="Q54" s="33"/>
      <c r="R54" s="33"/>
      <c r="S54" s="33"/>
    </row>
    <row r="55" spans="2:19" ht="14.25" customHeight="1" x14ac:dyDescent="0.3">
      <c r="B55" s="30"/>
      <c r="F55" s="30"/>
      <c r="G55" s="34" t="s">
        <v>115</v>
      </c>
      <c r="H55" s="35">
        <v>0.14000000000000001</v>
      </c>
      <c r="J55" s="33" t="e">
        <f>+$E$1&amp;#REF!</f>
        <v>#REF!</v>
      </c>
      <c r="K55" s="1">
        <v>8.6999999999999993</v>
      </c>
      <c r="L55" s="1">
        <v>8.6999999999999993</v>
      </c>
      <c r="M55" s="38">
        <v>1.67</v>
      </c>
      <c r="N55" s="38">
        <v>0</v>
      </c>
      <c r="O55" s="38">
        <v>0.45</v>
      </c>
      <c r="Q55" s="33"/>
      <c r="R55" s="33"/>
      <c r="S55" s="33"/>
    </row>
    <row r="56" spans="2:19" ht="14.25" customHeight="1" x14ac:dyDescent="0.3">
      <c r="B56" s="30"/>
      <c r="F56" s="30"/>
      <c r="G56" s="34" t="s">
        <v>116</v>
      </c>
      <c r="H56" s="35">
        <v>0.84</v>
      </c>
      <c r="J56" s="33" t="e">
        <f>+$E$1&amp;#REF!</f>
        <v>#REF!</v>
      </c>
      <c r="K56" s="1">
        <v>8.6999999999999993</v>
      </c>
      <c r="L56" s="1">
        <v>8.6999999999999993</v>
      </c>
      <c r="M56" s="38">
        <v>0</v>
      </c>
      <c r="N56" s="38">
        <v>0.8</v>
      </c>
      <c r="O56" s="38">
        <v>0.45</v>
      </c>
      <c r="Q56" s="33"/>
      <c r="R56" s="33"/>
      <c r="S56" s="33"/>
    </row>
    <row r="57" spans="2:19" ht="14.25" customHeight="1" x14ac:dyDescent="0.3">
      <c r="B57" s="30"/>
      <c r="F57" s="30"/>
      <c r="G57" s="34" t="s">
        <v>117</v>
      </c>
      <c r="H57" s="35">
        <v>0.14000000000000001</v>
      </c>
      <c r="J57" s="33" t="e">
        <f>+$E$1&amp;#REF!</f>
        <v>#REF!</v>
      </c>
      <c r="K57" s="1">
        <v>8.6999999999999993</v>
      </c>
      <c r="L57" s="1">
        <v>8.6999999999999993</v>
      </c>
      <c r="M57" s="38">
        <v>1.67</v>
      </c>
      <c r="N57" s="38">
        <v>0</v>
      </c>
      <c r="O57" s="38">
        <v>0.45</v>
      </c>
      <c r="Q57" s="33"/>
      <c r="R57" s="33"/>
      <c r="S57" s="33"/>
    </row>
    <row r="58" spans="2:19" ht="14.25" customHeight="1" x14ac:dyDescent="0.3">
      <c r="B58" s="30"/>
      <c r="F58" s="30"/>
      <c r="G58" s="34" t="s">
        <v>118</v>
      </c>
      <c r="H58" s="35">
        <v>0</v>
      </c>
      <c r="J58" s="33" t="e">
        <f>+$E$1&amp;#REF!</f>
        <v>#REF!</v>
      </c>
      <c r="K58" s="1">
        <v>8.6999999999999993</v>
      </c>
      <c r="L58" s="1">
        <v>8.6999999999999993</v>
      </c>
      <c r="M58" s="38">
        <v>1.67</v>
      </c>
      <c r="N58" s="38">
        <v>0</v>
      </c>
      <c r="O58" s="38">
        <v>0.45</v>
      </c>
      <c r="Q58" s="33"/>
      <c r="R58" s="33"/>
      <c r="S58" s="33"/>
    </row>
    <row r="59" spans="2:19" ht="14.25" customHeight="1" x14ac:dyDescent="0.3">
      <c r="B59" s="30"/>
      <c r="F59" s="30"/>
      <c r="G59" s="34" t="s">
        <v>119</v>
      </c>
      <c r="H59" s="35">
        <v>0</v>
      </c>
      <c r="J59" s="33" t="str">
        <f t="shared" ref="J59:J64" si="4">+$E$1&amp;E3</f>
        <v xml:space="preserve">DS.07ART - SI PROGRAMA DE ACOGIMIENTO RESIDENCIAL TERAPEUTICO PARA SEGUNDA INFANCIA </v>
      </c>
      <c r="K59" s="1">
        <v>8.6999999999999993</v>
      </c>
      <c r="L59" s="1">
        <v>8.6999999999999993</v>
      </c>
      <c r="M59" s="38">
        <v>1.3</v>
      </c>
      <c r="N59" s="38">
        <v>0</v>
      </c>
      <c r="O59" s="38">
        <v>0.45</v>
      </c>
      <c r="Q59" s="33"/>
      <c r="R59" s="33"/>
      <c r="S59" s="33"/>
    </row>
    <row r="60" spans="2:19" ht="14.25" customHeight="1" x14ac:dyDescent="0.3">
      <c r="B60" s="30"/>
      <c r="F60" s="30"/>
      <c r="G60" s="34" t="s">
        <v>120</v>
      </c>
      <c r="H60" s="35">
        <v>0.28000000000000003</v>
      </c>
      <c r="J60" s="33" t="str">
        <f t="shared" si="4"/>
        <v>DS.07ART- A PROGRAMA DE ACOGIMIENTO RESIDENCIAL TERAPEUTICO PARA LA ADOLESCENCIA</v>
      </c>
      <c r="K60" s="1">
        <v>8.6999999999999993</v>
      </c>
      <c r="L60" s="1">
        <v>8.6999999999999993</v>
      </c>
      <c r="M60" s="38">
        <v>1.67</v>
      </c>
      <c r="N60" s="38">
        <v>0</v>
      </c>
      <c r="O60" s="38">
        <v>0.45</v>
      </c>
      <c r="Q60" s="33"/>
      <c r="R60" s="33"/>
      <c r="S60" s="33"/>
    </row>
    <row r="61" spans="2:19" ht="14.25" customHeight="1" x14ac:dyDescent="0.3">
      <c r="B61" s="30"/>
      <c r="F61" s="30"/>
      <c r="G61" s="34" t="s">
        <v>121</v>
      </c>
      <c r="H61" s="35">
        <v>0</v>
      </c>
      <c r="J61" s="33" t="str">
        <f t="shared" si="4"/>
        <v>DS.07ART - AT PROGRAMA DE ACOGIMIENTO RESIDENCIAL TERAPEUTICO PARA ADOLESCENTE TEMPRANA</v>
      </c>
      <c r="K61" s="1">
        <v>8.6999999999999993</v>
      </c>
      <c r="L61" s="1">
        <v>8.6999999999999993</v>
      </c>
      <c r="M61" s="38">
        <v>0.6</v>
      </c>
      <c r="N61" s="38">
        <v>0</v>
      </c>
      <c r="O61" s="38">
        <v>0.45</v>
      </c>
      <c r="Q61" s="33"/>
      <c r="R61" s="33"/>
      <c r="S61" s="33"/>
    </row>
    <row r="62" spans="2:19" ht="14.25" customHeight="1" x14ac:dyDescent="0.3">
      <c r="B62" s="30"/>
      <c r="F62" s="30"/>
      <c r="G62" s="34" t="s">
        <v>122</v>
      </c>
      <c r="H62" s="35">
        <v>0.14000000000000001</v>
      </c>
      <c r="J62" s="33" t="str">
        <f t="shared" si="4"/>
        <v>DS.07PFF - PROGRAMA DE PREVENCIÓN FOCALIZADA</v>
      </c>
      <c r="K62" s="1">
        <v>0</v>
      </c>
      <c r="L62" s="1">
        <v>1.5</v>
      </c>
      <c r="M62" s="36">
        <v>0</v>
      </c>
      <c r="N62" s="36">
        <v>0</v>
      </c>
      <c r="O62" s="36">
        <v>0</v>
      </c>
      <c r="Q62" s="33"/>
      <c r="R62" s="33"/>
      <c r="S62" s="33"/>
    </row>
    <row r="63" spans="2:19" ht="14.25" customHeight="1" x14ac:dyDescent="0.3">
      <c r="B63" s="30"/>
      <c r="F63" s="30"/>
      <c r="G63" s="34" t="s">
        <v>123</v>
      </c>
      <c r="H63" s="35">
        <v>0</v>
      </c>
      <c r="J63" s="33" t="str">
        <f t="shared" si="4"/>
        <v>DS.07FRF - FORTALECIMIENTO Y REVINCULACIÓN FAMILIAR</v>
      </c>
      <c r="K63" s="1">
        <v>0</v>
      </c>
      <c r="L63" s="1">
        <v>5.8</v>
      </c>
      <c r="M63" s="36">
        <v>0</v>
      </c>
      <c r="N63" s="36">
        <v>0</v>
      </c>
      <c r="O63" s="36">
        <v>0</v>
      </c>
      <c r="Q63" s="33"/>
      <c r="R63" s="33"/>
      <c r="S63" s="33"/>
    </row>
    <row r="64" spans="2:19" ht="14.25" customHeight="1" x14ac:dyDescent="0.3">
      <c r="B64" s="30"/>
      <c r="F64" s="30"/>
      <c r="G64" s="34" t="s">
        <v>124</v>
      </c>
      <c r="H64" s="35">
        <v>0.14000000000000001</v>
      </c>
      <c r="J64" s="33" t="str">
        <f t="shared" si="4"/>
        <v>DS.07PVI - PREPARACIÓN PARA LA VIDA INDEPENDIENTE</v>
      </c>
      <c r="K64" s="1">
        <v>0</v>
      </c>
      <c r="L64" s="1">
        <v>5.8</v>
      </c>
      <c r="M64" s="36">
        <v>0</v>
      </c>
      <c r="N64" s="36">
        <v>0</v>
      </c>
      <c r="O64" s="36">
        <v>0</v>
      </c>
      <c r="Q64" s="33"/>
      <c r="R64" s="33"/>
      <c r="S64" s="33"/>
    </row>
    <row r="65" spans="2:15" ht="14.25" customHeight="1" x14ac:dyDescent="0.3">
      <c r="B65" s="30"/>
      <c r="F65" s="30"/>
      <c r="G65" s="34" t="s">
        <v>125</v>
      </c>
      <c r="H65" s="35">
        <v>0.14000000000000001</v>
      </c>
      <c r="J65" s="33" t="str">
        <f>+$D$1&amp;D21</f>
        <v>DS.19RSI - RESIDENCIA DE SEGUNDA INFANCIA</v>
      </c>
      <c r="K65" s="40">
        <v>8.6999999999999993</v>
      </c>
      <c r="L65" s="40">
        <v>8.6999999999999993</v>
      </c>
      <c r="M65" s="46">
        <v>1.3</v>
      </c>
      <c r="N65" s="41">
        <v>0.2</v>
      </c>
      <c r="O65" s="41">
        <v>0.5</v>
      </c>
    </row>
    <row r="66" spans="2:15" ht="14.25" customHeight="1" x14ac:dyDescent="0.3">
      <c r="B66" s="30"/>
      <c r="F66" s="30"/>
      <c r="G66" s="34" t="s">
        <v>126</v>
      </c>
      <c r="H66" s="35">
        <v>0</v>
      </c>
    </row>
    <row r="67" spans="2:15" ht="14.25" customHeight="1" x14ac:dyDescent="0.3">
      <c r="B67" s="30"/>
      <c r="F67" s="30"/>
      <c r="G67" s="34" t="s">
        <v>127</v>
      </c>
      <c r="H67" s="35">
        <v>0</v>
      </c>
    </row>
    <row r="68" spans="2:15" ht="14.25" customHeight="1" x14ac:dyDescent="0.3">
      <c r="B68" s="30"/>
      <c r="F68" s="30"/>
      <c r="G68" s="34" t="s">
        <v>128</v>
      </c>
      <c r="H68" s="35">
        <v>0</v>
      </c>
    </row>
    <row r="69" spans="2:15" ht="14.25" customHeight="1" x14ac:dyDescent="0.3">
      <c r="B69" s="30"/>
      <c r="F69" s="30"/>
      <c r="G69" s="34" t="s">
        <v>129</v>
      </c>
      <c r="H69" s="35">
        <v>0.14000000000000001</v>
      </c>
    </row>
    <row r="70" spans="2:15" ht="14.25" customHeight="1" x14ac:dyDescent="0.3">
      <c r="B70" s="30"/>
      <c r="F70" s="30"/>
      <c r="G70" s="34" t="s">
        <v>130</v>
      </c>
      <c r="H70" s="35">
        <v>0.14000000000000001</v>
      </c>
    </row>
    <row r="71" spans="2:15" ht="14.25" customHeight="1" x14ac:dyDescent="0.3">
      <c r="B71" s="30"/>
      <c r="F71" s="30"/>
      <c r="G71" s="34" t="s">
        <v>131</v>
      </c>
      <c r="H71" s="35">
        <v>0.14000000000000001</v>
      </c>
    </row>
    <row r="72" spans="2:15" ht="14.25" customHeight="1" x14ac:dyDescent="0.3">
      <c r="B72" s="30"/>
      <c r="F72" s="30"/>
      <c r="G72" s="34" t="s">
        <v>132</v>
      </c>
      <c r="H72" s="35">
        <v>0.14000000000000001</v>
      </c>
    </row>
    <row r="73" spans="2:15" ht="14.25" customHeight="1" x14ac:dyDescent="0.3">
      <c r="B73" s="30"/>
      <c r="F73" s="30"/>
      <c r="G73" s="34" t="s">
        <v>133</v>
      </c>
      <c r="H73" s="35">
        <v>0.14000000000000001</v>
      </c>
    </row>
    <row r="74" spans="2:15" ht="14.25" customHeight="1" x14ac:dyDescent="0.3">
      <c r="B74" s="30"/>
      <c r="F74" s="30"/>
      <c r="G74" s="34" t="s">
        <v>134</v>
      </c>
      <c r="H74" s="35">
        <v>0.14000000000000001</v>
      </c>
    </row>
    <row r="75" spans="2:15" ht="14.25" customHeight="1" x14ac:dyDescent="0.3">
      <c r="B75" s="30"/>
      <c r="F75" s="30"/>
      <c r="G75" s="34" t="s">
        <v>135</v>
      </c>
      <c r="H75" s="35">
        <v>0.14000000000000001</v>
      </c>
    </row>
    <row r="76" spans="2:15" ht="14.25" customHeight="1" x14ac:dyDescent="0.3">
      <c r="B76" s="30"/>
      <c r="F76" s="30"/>
      <c r="G76" s="34" t="s">
        <v>136</v>
      </c>
      <c r="H76" s="35">
        <v>0</v>
      </c>
    </row>
    <row r="77" spans="2:15" ht="14.25" customHeight="1" x14ac:dyDescent="0.3">
      <c r="B77" s="30"/>
      <c r="F77" s="30"/>
      <c r="G77" s="34" t="s">
        <v>137</v>
      </c>
      <c r="H77" s="35">
        <v>0.28000000000000003</v>
      </c>
    </row>
    <row r="78" spans="2:15" ht="14.25" customHeight="1" x14ac:dyDescent="0.3">
      <c r="B78" s="30"/>
      <c r="F78" s="30"/>
      <c r="G78" s="34" t="s">
        <v>138</v>
      </c>
      <c r="H78" s="35">
        <v>0.14000000000000001</v>
      </c>
    </row>
    <row r="79" spans="2:15" ht="14.25" customHeight="1" x14ac:dyDescent="0.3">
      <c r="B79" s="30"/>
      <c r="F79" s="30"/>
      <c r="G79" s="34" t="s">
        <v>139</v>
      </c>
      <c r="H79" s="35">
        <v>0.14000000000000001</v>
      </c>
    </row>
    <row r="80" spans="2:15" ht="14.25" customHeight="1" x14ac:dyDescent="0.3">
      <c r="B80" s="30"/>
      <c r="F80" s="30"/>
      <c r="G80" s="34" t="s">
        <v>140</v>
      </c>
      <c r="H80" s="35">
        <v>0.14000000000000001</v>
      </c>
    </row>
    <row r="81" spans="2:8" ht="14.25" customHeight="1" x14ac:dyDescent="0.3">
      <c r="B81" s="30"/>
      <c r="F81" s="30"/>
      <c r="G81" s="34" t="s">
        <v>141</v>
      </c>
      <c r="H81" s="35">
        <v>0</v>
      </c>
    </row>
    <row r="82" spans="2:8" ht="14.25" customHeight="1" x14ac:dyDescent="0.3">
      <c r="B82" s="30"/>
      <c r="F82" s="30"/>
      <c r="G82" s="34" t="s">
        <v>142</v>
      </c>
      <c r="H82" s="35">
        <v>0.28000000000000003</v>
      </c>
    </row>
    <row r="83" spans="2:8" ht="14.25" customHeight="1" x14ac:dyDescent="0.3">
      <c r="B83" s="30"/>
      <c r="F83" s="30"/>
      <c r="G83" s="34" t="s">
        <v>143</v>
      </c>
      <c r="H83" s="35">
        <v>0.14000000000000001</v>
      </c>
    </row>
    <row r="84" spans="2:8" ht="14.25" customHeight="1" x14ac:dyDescent="0.3">
      <c r="B84" s="30"/>
      <c r="F84" s="30"/>
      <c r="G84" s="34" t="s">
        <v>144</v>
      </c>
      <c r="H84" s="35">
        <v>0</v>
      </c>
    </row>
    <row r="85" spans="2:8" ht="14.25" customHeight="1" x14ac:dyDescent="0.3">
      <c r="B85" s="30"/>
      <c r="F85" s="30"/>
      <c r="G85" s="34" t="s">
        <v>145</v>
      </c>
      <c r="H85" s="35">
        <v>0</v>
      </c>
    </row>
    <row r="86" spans="2:8" ht="14.25" customHeight="1" x14ac:dyDescent="0.3">
      <c r="B86" s="30"/>
      <c r="F86" s="30"/>
      <c r="G86" s="39" t="s">
        <v>146</v>
      </c>
      <c r="H86" s="35">
        <v>0.14000000000000001</v>
      </c>
    </row>
    <row r="87" spans="2:8" ht="14.25" customHeight="1" x14ac:dyDescent="0.3">
      <c r="B87" s="30"/>
      <c r="F87" s="30"/>
      <c r="G87" s="34" t="s">
        <v>147</v>
      </c>
      <c r="H87" s="35">
        <v>0</v>
      </c>
    </row>
    <row r="88" spans="2:8" ht="14.25" customHeight="1" x14ac:dyDescent="0.3">
      <c r="B88" s="30"/>
      <c r="F88" s="30"/>
      <c r="G88" s="34" t="s">
        <v>148</v>
      </c>
      <c r="H88" s="35">
        <v>0</v>
      </c>
    </row>
    <row r="89" spans="2:8" ht="14.25" customHeight="1" x14ac:dyDescent="0.3">
      <c r="B89" s="30"/>
      <c r="F89" s="30"/>
      <c r="G89" s="34" t="s">
        <v>149</v>
      </c>
      <c r="H89" s="35">
        <v>0</v>
      </c>
    </row>
    <row r="90" spans="2:8" ht="14.25" customHeight="1" x14ac:dyDescent="0.3">
      <c r="B90" s="30"/>
      <c r="F90" s="30"/>
      <c r="G90" s="34" t="s">
        <v>150</v>
      </c>
      <c r="H90" s="35">
        <v>0.14000000000000001</v>
      </c>
    </row>
    <row r="91" spans="2:8" ht="14.25" customHeight="1" x14ac:dyDescent="0.3">
      <c r="B91" s="30"/>
      <c r="F91" s="30"/>
      <c r="G91" s="34" t="s">
        <v>151</v>
      </c>
      <c r="H91" s="35">
        <v>0.14000000000000001</v>
      </c>
    </row>
    <row r="92" spans="2:8" ht="14.25" customHeight="1" x14ac:dyDescent="0.3">
      <c r="B92" s="30"/>
      <c r="F92" s="30"/>
      <c r="G92" s="34" t="s">
        <v>152</v>
      </c>
      <c r="H92" s="35">
        <v>0</v>
      </c>
    </row>
    <row r="93" spans="2:8" ht="14.25" customHeight="1" x14ac:dyDescent="0.3">
      <c r="B93" s="30"/>
      <c r="F93" s="30"/>
      <c r="G93" s="34" t="s">
        <v>153</v>
      </c>
      <c r="H93" s="35">
        <v>0.14000000000000001</v>
      </c>
    </row>
    <row r="94" spans="2:8" ht="14.25" customHeight="1" x14ac:dyDescent="0.3">
      <c r="B94" s="30"/>
      <c r="F94" s="30"/>
      <c r="G94" s="34" t="s">
        <v>154</v>
      </c>
      <c r="H94" s="35">
        <v>0.14000000000000001</v>
      </c>
    </row>
    <row r="95" spans="2:8" ht="14.25" customHeight="1" x14ac:dyDescent="0.3">
      <c r="B95" s="30"/>
      <c r="F95" s="30"/>
      <c r="G95" s="34" t="s">
        <v>155</v>
      </c>
      <c r="H95" s="35">
        <v>0.14000000000000001</v>
      </c>
    </row>
    <row r="96" spans="2:8" ht="14.25" customHeight="1" x14ac:dyDescent="0.3">
      <c r="B96" s="30"/>
      <c r="F96" s="30"/>
      <c r="G96" s="34" t="s">
        <v>156</v>
      </c>
      <c r="H96" s="35">
        <v>0.14000000000000001</v>
      </c>
    </row>
    <row r="97" spans="2:8" ht="14.25" customHeight="1" x14ac:dyDescent="0.3">
      <c r="B97" s="30"/>
      <c r="F97" s="30"/>
      <c r="G97" s="34" t="s">
        <v>157</v>
      </c>
      <c r="H97" s="35">
        <v>0.14000000000000001</v>
      </c>
    </row>
    <row r="98" spans="2:8" ht="14.25" customHeight="1" x14ac:dyDescent="0.3">
      <c r="B98" s="30"/>
      <c r="F98" s="30"/>
      <c r="G98" s="34" t="s">
        <v>158</v>
      </c>
      <c r="H98" s="35">
        <v>0.56000000000000005</v>
      </c>
    </row>
    <row r="99" spans="2:8" ht="14.25" customHeight="1" x14ac:dyDescent="0.3">
      <c r="B99" s="30"/>
      <c r="F99" s="30"/>
      <c r="G99" s="34" t="s">
        <v>159</v>
      </c>
      <c r="H99" s="35">
        <v>0.14000000000000001</v>
      </c>
    </row>
    <row r="100" spans="2:8" ht="14.25" customHeight="1" x14ac:dyDescent="0.3">
      <c r="B100" s="30"/>
      <c r="F100" s="30"/>
      <c r="G100" s="34" t="s">
        <v>160</v>
      </c>
      <c r="H100" s="35">
        <v>0.14000000000000001</v>
      </c>
    </row>
    <row r="101" spans="2:8" ht="14.25" customHeight="1" x14ac:dyDescent="0.3">
      <c r="B101" s="30"/>
      <c r="F101" s="30"/>
      <c r="G101" s="34" t="s">
        <v>161</v>
      </c>
      <c r="H101" s="35">
        <v>0.56000000000000005</v>
      </c>
    </row>
    <row r="102" spans="2:8" ht="14.25" customHeight="1" x14ac:dyDescent="0.3">
      <c r="B102" s="30"/>
      <c r="F102" s="30"/>
      <c r="G102" s="34" t="s">
        <v>162</v>
      </c>
      <c r="H102" s="35">
        <v>0.14000000000000001</v>
      </c>
    </row>
    <row r="103" spans="2:8" ht="14.25" customHeight="1" x14ac:dyDescent="0.3">
      <c r="B103" s="30"/>
      <c r="F103" s="30"/>
      <c r="G103" s="34" t="s">
        <v>163</v>
      </c>
      <c r="H103" s="35">
        <v>0</v>
      </c>
    </row>
    <row r="104" spans="2:8" ht="14.25" customHeight="1" x14ac:dyDescent="0.3">
      <c r="B104" s="30"/>
      <c r="F104" s="30"/>
      <c r="G104" s="34" t="s">
        <v>164</v>
      </c>
      <c r="H104" s="35">
        <v>0.84</v>
      </c>
    </row>
    <row r="105" spans="2:8" ht="14.25" customHeight="1" x14ac:dyDescent="0.3">
      <c r="B105" s="30"/>
      <c r="F105" s="30"/>
      <c r="G105" s="34" t="s">
        <v>165</v>
      </c>
      <c r="H105" s="35">
        <v>0</v>
      </c>
    </row>
    <row r="106" spans="2:8" ht="14.25" customHeight="1" x14ac:dyDescent="0.3">
      <c r="B106" s="30"/>
      <c r="F106" s="30"/>
      <c r="G106" s="34" t="s">
        <v>166</v>
      </c>
      <c r="H106" s="35">
        <v>0.56000000000000005</v>
      </c>
    </row>
    <row r="107" spans="2:8" ht="14.25" customHeight="1" x14ac:dyDescent="0.3">
      <c r="B107" s="30"/>
      <c r="F107" s="30"/>
      <c r="G107" s="34" t="s">
        <v>167</v>
      </c>
      <c r="H107" s="35">
        <v>0</v>
      </c>
    </row>
    <row r="108" spans="2:8" ht="14.25" customHeight="1" x14ac:dyDescent="0.3">
      <c r="B108" s="30"/>
      <c r="F108" s="30"/>
      <c r="G108" s="34" t="s">
        <v>168</v>
      </c>
      <c r="H108" s="35">
        <v>0.14000000000000001</v>
      </c>
    </row>
    <row r="109" spans="2:8" ht="14.25" customHeight="1" x14ac:dyDescent="0.3">
      <c r="B109" s="30"/>
      <c r="F109" s="30"/>
      <c r="G109" s="34" t="s">
        <v>169</v>
      </c>
      <c r="H109" s="35">
        <v>0.14000000000000001</v>
      </c>
    </row>
    <row r="110" spans="2:8" ht="14.25" customHeight="1" x14ac:dyDescent="0.3">
      <c r="B110" s="30"/>
      <c r="F110" s="30"/>
      <c r="G110" s="34" t="s">
        <v>170</v>
      </c>
      <c r="H110" s="35">
        <v>0.28000000000000003</v>
      </c>
    </row>
    <row r="111" spans="2:8" ht="14.25" customHeight="1" x14ac:dyDescent="0.3">
      <c r="B111" s="30"/>
      <c r="F111" s="30"/>
      <c r="G111" s="34" t="s">
        <v>171</v>
      </c>
      <c r="H111" s="35">
        <v>0.14000000000000001</v>
      </c>
    </row>
    <row r="112" spans="2:8" ht="14.25" customHeight="1" x14ac:dyDescent="0.3">
      <c r="B112" s="30"/>
      <c r="F112" s="30"/>
      <c r="G112" s="34" t="s">
        <v>172</v>
      </c>
      <c r="H112" s="35">
        <v>0</v>
      </c>
    </row>
    <row r="113" spans="2:8" ht="14.25" customHeight="1" x14ac:dyDescent="0.3">
      <c r="B113" s="30"/>
      <c r="F113" s="30"/>
      <c r="G113" s="34" t="s">
        <v>173</v>
      </c>
      <c r="H113" s="35">
        <v>0.28000000000000003</v>
      </c>
    </row>
    <row r="114" spans="2:8" ht="14.25" customHeight="1" x14ac:dyDescent="0.3">
      <c r="B114" s="30"/>
      <c r="F114" s="30"/>
      <c r="G114" s="34" t="s">
        <v>174</v>
      </c>
      <c r="H114" s="35">
        <v>0</v>
      </c>
    </row>
    <row r="115" spans="2:8" ht="14.25" customHeight="1" x14ac:dyDescent="0.3">
      <c r="B115" s="30"/>
      <c r="F115" s="30"/>
      <c r="G115" s="34" t="s">
        <v>175</v>
      </c>
      <c r="H115" s="35">
        <v>0.28000000000000003</v>
      </c>
    </row>
    <row r="116" spans="2:8" ht="14.25" customHeight="1" x14ac:dyDescent="0.3">
      <c r="B116" s="30"/>
      <c r="F116" s="30"/>
      <c r="G116" s="34" t="s">
        <v>176</v>
      </c>
      <c r="H116" s="35">
        <v>0</v>
      </c>
    </row>
    <row r="117" spans="2:8" ht="14.25" customHeight="1" x14ac:dyDescent="0.3">
      <c r="B117" s="30"/>
      <c r="F117" s="30"/>
      <c r="G117" s="34" t="s">
        <v>177</v>
      </c>
      <c r="H117" s="35">
        <v>1</v>
      </c>
    </row>
    <row r="118" spans="2:8" ht="14.25" customHeight="1" x14ac:dyDescent="0.3">
      <c r="B118" s="30"/>
      <c r="F118" s="30"/>
      <c r="G118" s="34" t="s">
        <v>178</v>
      </c>
      <c r="H118" s="35">
        <v>0.84</v>
      </c>
    </row>
    <row r="119" spans="2:8" ht="14.25" customHeight="1" x14ac:dyDescent="0.3">
      <c r="B119" s="30"/>
      <c r="F119" s="30"/>
      <c r="G119" s="34" t="s">
        <v>179</v>
      </c>
      <c r="H119" s="35">
        <v>0</v>
      </c>
    </row>
    <row r="120" spans="2:8" ht="14.25" customHeight="1" x14ac:dyDescent="0.3">
      <c r="B120" s="30"/>
      <c r="F120" s="30"/>
      <c r="G120" s="34" t="s">
        <v>180</v>
      </c>
      <c r="H120" s="35">
        <v>0</v>
      </c>
    </row>
    <row r="121" spans="2:8" ht="14.25" customHeight="1" x14ac:dyDescent="0.3">
      <c r="B121" s="30"/>
      <c r="F121" s="30"/>
      <c r="G121" s="34" t="s">
        <v>181</v>
      </c>
      <c r="H121" s="35">
        <v>0</v>
      </c>
    </row>
    <row r="122" spans="2:8" ht="14.25" customHeight="1" x14ac:dyDescent="0.3">
      <c r="B122" s="30"/>
      <c r="F122" s="30"/>
      <c r="G122" s="34" t="s">
        <v>182</v>
      </c>
      <c r="H122" s="35">
        <v>0</v>
      </c>
    </row>
    <row r="123" spans="2:8" ht="14.25" customHeight="1" x14ac:dyDescent="0.3">
      <c r="B123" s="30"/>
      <c r="F123" s="30"/>
      <c r="G123" s="34" t="s">
        <v>183</v>
      </c>
      <c r="H123" s="35">
        <v>0</v>
      </c>
    </row>
    <row r="124" spans="2:8" ht="14.25" customHeight="1" x14ac:dyDescent="0.3">
      <c r="B124" s="30"/>
      <c r="F124" s="30"/>
      <c r="G124" s="34" t="s">
        <v>184</v>
      </c>
      <c r="H124" s="35">
        <v>0.14000000000000001</v>
      </c>
    </row>
    <row r="125" spans="2:8" ht="14.25" customHeight="1" x14ac:dyDescent="0.3">
      <c r="B125" s="30"/>
      <c r="F125" s="30"/>
      <c r="G125" s="34" t="s">
        <v>185</v>
      </c>
      <c r="H125" s="35">
        <v>0</v>
      </c>
    </row>
    <row r="126" spans="2:8" ht="14.25" customHeight="1" x14ac:dyDescent="0.3">
      <c r="B126" s="30"/>
      <c r="F126" s="30"/>
      <c r="G126" s="34" t="s">
        <v>186</v>
      </c>
      <c r="H126" s="35">
        <v>0</v>
      </c>
    </row>
    <row r="127" spans="2:8" ht="14.25" customHeight="1" x14ac:dyDescent="0.3">
      <c r="B127" s="30"/>
      <c r="F127" s="30"/>
      <c r="G127" s="34" t="s">
        <v>187</v>
      </c>
      <c r="H127" s="35">
        <v>0</v>
      </c>
    </row>
    <row r="128" spans="2:8" ht="14.25" customHeight="1" x14ac:dyDescent="0.3">
      <c r="B128" s="30"/>
      <c r="F128" s="30"/>
      <c r="G128" s="34" t="s">
        <v>188</v>
      </c>
      <c r="H128" s="35">
        <v>0.14000000000000001</v>
      </c>
    </row>
    <row r="129" spans="2:8" ht="14.25" customHeight="1" x14ac:dyDescent="0.3">
      <c r="B129" s="30"/>
      <c r="F129" s="30"/>
      <c r="G129" s="34" t="s">
        <v>189</v>
      </c>
      <c r="H129" s="35">
        <v>0.14000000000000001</v>
      </c>
    </row>
    <row r="130" spans="2:8" ht="14.25" customHeight="1" x14ac:dyDescent="0.3">
      <c r="B130" s="30"/>
      <c r="F130" s="30"/>
      <c r="G130" s="34" t="s">
        <v>190</v>
      </c>
      <c r="H130" s="35">
        <v>0.14000000000000001</v>
      </c>
    </row>
    <row r="131" spans="2:8" ht="14.25" customHeight="1" x14ac:dyDescent="0.3">
      <c r="B131" s="30"/>
      <c r="F131" s="30"/>
      <c r="G131" s="34" t="s">
        <v>191</v>
      </c>
      <c r="H131" s="35">
        <v>0.84</v>
      </c>
    </row>
    <row r="132" spans="2:8" ht="14.25" customHeight="1" x14ac:dyDescent="0.3">
      <c r="B132" s="30"/>
      <c r="F132" s="30"/>
      <c r="G132" s="34" t="s">
        <v>192</v>
      </c>
      <c r="H132" s="35">
        <v>0.56000000000000005</v>
      </c>
    </row>
    <row r="133" spans="2:8" ht="14.25" customHeight="1" x14ac:dyDescent="0.3">
      <c r="B133" s="30"/>
      <c r="F133" s="30"/>
      <c r="G133" s="34" t="s">
        <v>193</v>
      </c>
      <c r="H133" s="35">
        <v>0.14000000000000001</v>
      </c>
    </row>
    <row r="134" spans="2:8" ht="14.25" customHeight="1" x14ac:dyDescent="0.3">
      <c r="B134" s="30"/>
      <c r="F134" s="30"/>
      <c r="G134" s="34" t="s">
        <v>194</v>
      </c>
      <c r="H134" s="35">
        <v>0</v>
      </c>
    </row>
    <row r="135" spans="2:8" ht="14.25" customHeight="1" x14ac:dyDescent="0.3">
      <c r="B135" s="30"/>
      <c r="F135" s="30"/>
      <c r="G135" s="34" t="s">
        <v>195</v>
      </c>
      <c r="H135" s="35">
        <v>0.14000000000000001</v>
      </c>
    </row>
    <row r="136" spans="2:8" ht="14.25" customHeight="1" x14ac:dyDescent="0.3">
      <c r="B136" s="30"/>
      <c r="F136" s="30"/>
      <c r="G136" s="34" t="s">
        <v>196</v>
      </c>
      <c r="H136" s="35">
        <v>0</v>
      </c>
    </row>
    <row r="137" spans="2:8" ht="14.25" customHeight="1" x14ac:dyDescent="0.3">
      <c r="B137" s="30"/>
      <c r="F137" s="30"/>
      <c r="G137" s="34" t="s">
        <v>197</v>
      </c>
      <c r="H137" s="35">
        <v>0</v>
      </c>
    </row>
    <row r="138" spans="2:8" ht="14.25" customHeight="1" x14ac:dyDescent="0.3">
      <c r="B138" s="30"/>
      <c r="F138" s="30"/>
      <c r="G138" s="34" t="s">
        <v>198</v>
      </c>
      <c r="H138" s="35">
        <v>0.14000000000000001</v>
      </c>
    </row>
    <row r="139" spans="2:8" ht="14.25" customHeight="1" x14ac:dyDescent="0.3">
      <c r="B139" s="30"/>
      <c r="F139" s="30"/>
      <c r="G139" s="34" t="s">
        <v>199</v>
      </c>
      <c r="H139" s="35">
        <v>0.28000000000000003</v>
      </c>
    </row>
    <row r="140" spans="2:8" ht="14.25" customHeight="1" x14ac:dyDescent="0.3">
      <c r="B140" s="30"/>
      <c r="F140" s="30"/>
      <c r="G140" s="34" t="s">
        <v>200</v>
      </c>
      <c r="H140" s="35">
        <v>0</v>
      </c>
    </row>
    <row r="141" spans="2:8" ht="14.25" customHeight="1" x14ac:dyDescent="0.3">
      <c r="B141" s="30"/>
      <c r="F141" s="30"/>
      <c r="G141" s="34" t="s">
        <v>201</v>
      </c>
      <c r="H141" s="35">
        <v>0</v>
      </c>
    </row>
    <row r="142" spans="2:8" ht="14.25" customHeight="1" x14ac:dyDescent="0.3">
      <c r="B142" s="30"/>
      <c r="F142" s="30"/>
      <c r="G142" s="34" t="s">
        <v>202</v>
      </c>
      <c r="H142" s="35">
        <v>0</v>
      </c>
    </row>
    <row r="143" spans="2:8" ht="14.25" customHeight="1" x14ac:dyDescent="0.3">
      <c r="B143" s="30"/>
      <c r="F143" s="30"/>
      <c r="G143" s="34" t="s">
        <v>203</v>
      </c>
      <c r="H143" s="35">
        <v>0</v>
      </c>
    </row>
    <row r="144" spans="2:8" ht="14.25" customHeight="1" x14ac:dyDescent="0.3">
      <c r="B144" s="30"/>
      <c r="F144" s="30"/>
      <c r="G144" s="34" t="s">
        <v>204</v>
      </c>
      <c r="H144" s="35">
        <v>0.14000000000000001</v>
      </c>
    </row>
    <row r="145" spans="2:8" ht="14.25" customHeight="1" x14ac:dyDescent="0.3">
      <c r="B145" s="30"/>
      <c r="F145" s="30"/>
      <c r="G145" s="34" t="s">
        <v>205</v>
      </c>
      <c r="H145" s="35">
        <v>0.14000000000000001</v>
      </c>
    </row>
    <row r="146" spans="2:8" ht="14.25" customHeight="1" x14ac:dyDescent="0.3">
      <c r="B146" s="30"/>
      <c r="F146" s="30"/>
      <c r="G146" s="34" t="s">
        <v>206</v>
      </c>
      <c r="H146" s="35">
        <v>0</v>
      </c>
    </row>
    <row r="147" spans="2:8" ht="14.25" customHeight="1" x14ac:dyDescent="0.3">
      <c r="B147" s="30"/>
      <c r="F147" s="30"/>
      <c r="G147" s="34" t="s">
        <v>207</v>
      </c>
      <c r="H147" s="35">
        <v>0</v>
      </c>
    </row>
    <row r="148" spans="2:8" ht="14.25" customHeight="1" x14ac:dyDescent="0.3">
      <c r="B148" s="30"/>
      <c r="F148" s="30"/>
      <c r="G148" s="34" t="s">
        <v>208</v>
      </c>
      <c r="H148" s="35">
        <v>0</v>
      </c>
    </row>
    <row r="149" spans="2:8" ht="14.25" customHeight="1" x14ac:dyDescent="0.3">
      <c r="B149" s="30"/>
      <c r="F149" s="30"/>
      <c r="G149" s="34" t="s">
        <v>209</v>
      </c>
      <c r="H149" s="35">
        <v>0</v>
      </c>
    </row>
    <row r="150" spans="2:8" ht="14.25" customHeight="1" x14ac:dyDescent="0.3">
      <c r="B150" s="30"/>
      <c r="F150" s="30"/>
      <c r="G150" s="34" t="s">
        <v>210</v>
      </c>
      <c r="H150" s="35">
        <v>0.14000000000000001</v>
      </c>
    </row>
    <row r="151" spans="2:8" ht="14.25" customHeight="1" x14ac:dyDescent="0.3">
      <c r="B151" s="30"/>
      <c r="F151" s="30"/>
      <c r="G151" s="34" t="s">
        <v>211</v>
      </c>
      <c r="H151" s="35">
        <v>0</v>
      </c>
    </row>
    <row r="152" spans="2:8" ht="14.25" customHeight="1" x14ac:dyDescent="0.3">
      <c r="B152" s="30"/>
      <c r="F152" s="30"/>
      <c r="G152" s="34" t="s">
        <v>212</v>
      </c>
      <c r="H152" s="35">
        <v>0.14000000000000001</v>
      </c>
    </row>
    <row r="153" spans="2:8" ht="14.25" customHeight="1" x14ac:dyDescent="0.3">
      <c r="B153" s="30"/>
      <c r="F153" s="30"/>
      <c r="G153" s="34" t="s">
        <v>213</v>
      </c>
      <c r="H153" s="35">
        <v>0.14000000000000001</v>
      </c>
    </row>
    <row r="154" spans="2:8" ht="14.25" customHeight="1" x14ac:dyDescent="0.3">
      <c r="B154" s="30"/>
      <c r="F154" s="30"/>
      <c r="G154" s="34" t="s">
        <v>214</v>
      </c>
      <c r="H154" s="35">
        <v>0</v>
      </c>
    </row>
    <row r="155" spans="2:8" ht="14.25" customHeight="1" x14ac:dyDescent="0.3">
      <c r="B155" s="30"/>
      <c r="F155" s="30"/>
      <c r="G155" s="34" t="s">
        <v>215</v>
      </c>
      <c r="H155" s="35">
        <v>0.14000000000000001</v>
      </c>
    </row>
    <row r="156" spans="2:8" ht="14.25" customHeight="1" x14ac:dyDescent="0.3">
      <c r="B156" s="30"/>
      <c r="F156" s="30"/>
      <c r="G156" s="34" t="s">
        <v>216</v>
      </c>
      <c r="H156" s="35">
        <v>0.14000000000000001</v>
      </c>
    </row>
    <row r="157" spans="2:8" ht="14.25" customHeight="1" x14ac:dyDescent="0.3">
      <c r="B157" s="30"/>
      <c r="F157" s="30"/>
      <c r="G157" s="34" t="s">
        <v>217</v>
      </c>
      <c r="H157" s="35">
        <v>0.14000000000000001</v>
      </c>
    </row>
    <row r="158" spans="2:8" ht="14.25" customHeight="1" x14ac:dyDescent="0.3">
      <c r="B158" s="30"/>
      <c r="F158" s="30"/>
      <c r="G158" s="34" t="s">
        <v>218</v>
      </c>
      <c r="H158" s="35">
        <v>0.14000000000000001</v>
      </c>
    </row>
    <row r="159" spans="2:8" ht="14.25" customHeight="1" x14ac:dyDescent="0.3">
      <c r="B159" s="30"/>
      <c r="F159" s="30"/>
      <c r="G159" s="34" t="s">
        <v>219</v>
      </c>
      <c r="H159" s="35">
        <v>0.14000000000000001</v>
      </c>
    </row>
    <row r="160" spans="2:8" ht="14.25" customHeight="1" x14ac:dyDescent="0.3">
      <c r="B160" s="30"/>
      <c r="F160" s="30"/>
      <c r="G160" s="34" t="s">
        <v>220</v>
      </c>
      <c r="H160" s="35">
        <v>0.28000000000000003</v>
      </c>
    </row>
    <row r="161" spans="2:8" ht="14.25" customHeight="1" x14ac:dyDescent="0.3">
      <c r="B161" s="30"/>
      <c r="F161" s="30"/>
      <c r="G161" s="34" t="s">
        <v>221</v>
      </c>
      <c r="H161" s="35">
        <v>0.14000000000000001</v>
      </c>
    </row>
    <row r="162" spans="2:8" ht="14.25" customHeight="1" x14ac:dyDescent="0.3">
      <c r="B162" s="30"/>
      <c r="F162" s="30"/>
      <c r="G162" s="34" t="s">
        <v>222</v>
      </c>
      <c r="H162" s="35">
        <v>0</v>
      </c>
    </row>
    <row r="163" spans="2:8" ht="14.25" customHeight="1" x14ac:dyDescent="0.3">
      <c r="B163" s="30"/>
      <c r="F163" s="30"/>
      <c r="G163" s="34" t="s">
        <v>223</v>
      </c>
      <c r="H163" s="35">
        <v>0</v>
      </c>
    </row>
    <row r="164" spans="2:8" ht="14.25" customHeight="1" x14ac:dyDescent="0.3">
      <c r="B164" s="30"/>
      <c r="F164" s="30"/>
      <c r="G164" s="34" t="s">
        <v>224</v>
      </c>
      <c r="H164" s="35">
        <v>0.14000000000000001</v>
      </c>
    </row>
    <row r="165" spans="2:8" ht="14.25" customHeight="1" x14ac:dyDescent="0.3">
      <c r="B165" s="30"/>
      <c r="F165" s="30"/>
      <c r="G165" s="34" t="s">
        <v>225</v>
      </c>
      <c r="H165" s="35">
        <v>0</v>
      </c>
    </row>
    <row r="166" spans="2:8" ht="14.25" customHeight="1" x14ac:dyDescent="0.3">
      <c r="B166" s="30"/>
      <c r="F166" s="30"/>
      <c r="G166" s="34" t="s">
        <v>226</v>
      </c>
      <c r="H166" s="35">
        <v>0</v>
      </c>
    </row>
    <row r="167" spans="2:8" ht="14.25" customHeight="1" x14ac:dyDescent="0.3">
      <c r="B167" s="30"/>
      <c r="F167" s="30"/>
      <c r="G167" s="34" t="s">
        <v>227</v>
      </c>
      <c r="H167" s="35">
        <v>0</v>
      </c>
    </row>
    <row r="168" spans="2:8" ht="14.25" customHeight="1" x14ac:dyDescent="0.3">
      <c r="B168" s="30"/>
      <c r="F168" s="30"/>
      <c r="G168" s="34" t="s">
        <v>228</v>
      </c>
      <c r="H168" s="35">
        <v>0.28000000000000003</v>
      </c>
    </row>
    <row r="169" spans="2:8" ht="14.25" customHeight="1" x14ac:dyDescent="0.3">
      <c r="B169" s="30"/>
      <c r="F169" s="30"/>
      <c r="G169" s="34" t="s">
        <v>229</v>
      </c>
      <c r="H169" s="35">
        <v>0</v>
      </c>
    </row>
    <row r="170" spans="2:8" ht="14.25" customHeight="1" x14ac:dyDescent="0.3">
      <c r="B170" s="30"/>
      <c r="F170" s="30"/>
      <c r="G170" s="34" t="s">
        <v>230</v>
      </c>
      <c r="H170" s="35">
        <v>0.28000000000000003</v>
      </c>
    </row>
    <row r="171" spans="2:8" ht="14.25" customHeight="1" x14ac:dyDescent="0.3">
      <c r="B171" s="30"/>
      <c r="F171" s="30"/>
      <c r="G171" s="34" t="s">
        <v>231</v>
      </c>
      <c r="H171" s="35">
        <v>0</v>
      </c>
    </row>
    <row r="172" spans="2:8" ht="14.25" customHeight="1" x14ac:dyDescent="0.3">
      <c r="B172" s="30"/>
      <c r="F172" s="30"/>
      <c r="G172" s="34" t="s">
        <v>232</v>
      </c>
      <c r="H172" s="35">
        <v>0.14000000000000001</v>
      </c>
    </row>
    <row r="173" spans="2:8" ht="14.25" customHeight="1" x14ac:dyDescent="0.3">
      <c r="B173" s="30"/>
      <c r="F173" s="30"/>
      <c r="G173" s="34" t="s">
        <v>233</v>
      </c>
      <c r="H173" s="35">
        <v>0.28000000000000003</v>
      </c>
    </row>
    <row r="174" spans="2:8" ht="14.25" customHeight="1" x14ac:dyDescent="0.3">
      <c r="B174" s="30"/>
      <c r="F174" s="30"/>
      <c r="G174" s="34" t="s">
        <v>234</v>
      </c>
      <c r="H174" s="35">
        <v>0.14000000000000001</v>
      </c>
    </row>
    <row r="175" spans="2:8" ht="14.25" customHeight="1" x14ac:dyDescent="0.3">
      <c r="B175" s="30"/>
      <c r="F175" s="30"/>
      <c r="G175" s="34" t="s">
        <v>235</v>
      </c>
      <c r="H175" s="35">
        <v>0</v>
      </c>
    </row>
    <row r="176" spans="2:8" ht="14.25" customHeight="1" x14ac:dyDescent="0.3">
      <c r="B176" s="30"/>
      <c r="F176" s="30"/>
      <c r="G176" s="34" t="s">
        <v>236</v>
      </c>
      <c r="H176" s="35">
        <v>0</v>
      </c>
    </row>
    <row r="177" spans="2:8" ht="14.25" customHeight="1" x14ac:dyDescent="0.3">
      <c r="B177" s="30"/>
      <c r="F177" s="30"/>
      <c r="G177" s="34" t="s">
        <v>237</v>
      </c>
      <c r="H177" s="35">
        <v>0.14000000000000001</v>
      </c>
    </row>
    <row r="178" spans="2:8" ht="14.25" customHeight="1" x14ac:dyDescent="0.3">
      <c r="B178" s="30"/>
      <c r="F178" s="30"/>
      <c r="G178" s="34" t="s">
        <v>238</v>
      </c>
      <c r="H178" s="35">
        <v>0</v>
      </c>
    </row>
    <row r="179" spans="2:8" ht="14.25" customHeight="1" x14ac:dyDescent="0.3">
      <c r="B179" s="30"/>
      <c r="F179" s="30"/>
      <c r="G179" s="34" t="s">
        <v>239</v>
      </c>
      <c r="H179" s="35">
        <v>0.14000000000000001</v>
      </c>
    </row>
    <row r="180" spans="2:8" ht="14.25" customHeight="1" x14ac:dyDescent="0.3">
      <c r="B180" s="30"/>
      <c r="F180" s="30"/>
      <c r="G180" s="34" t="s">
        <v>240</v>
      </c>
      <c r="H180" s="35">
        <v>0.14000000000000001</v>
      </c>
    </row>
    <row r="181" spans="2:8" ht="14.25" customHeight="1" x14ac:dyDescent="0.3">
      <c r="B181" s="30"/>
      <c r="F181" s="30"/>
      <c r="G181" s="34" t="s">
        <v>241</v>
      </c>
      <c r="H181" s="35">
        <v>0</v>
      </c>
    </row>
    <row r="182" spans="2:8" ht="14.25" customHeight="1" x14ac:dyDescent="0.3">
      <c r="B182" s="30"/>
      <c r="F182" s="30"/>
      <c r="G182" s="34" t="s">
        <v>242</v>
      </c>
      <c r="H182" s="35">
        <v>0.84</v>
      </c>
    </row>
    <row r="183" spans="2:8" ht="14.25" customHeight="1" x14ac:dyDescent="0.3">
      <c r="B183" s="30"/>
      <c r="F183" s="30"/>
      <c r="G183" s="34" t="s">
        <v>243</v>
      </c>
      <c r="H183" s="35">
        <v>0</v>
      </c>
    </row>
    <row r="184" spans="2:8" ht="14.25" customHeight="1" x14ac:dyDescent="0.3">
      <c r="B184" s="30"/>
      <c r="F184" s="30"/>
      <c r="G184" s="34" t="s">
        <v>244</v>
      </c>
      <c r="H184" s="35">
        <v>0.14000000000000001</v>
      </c>
    </row>
    <row r="185" spans="2:8" ht="14.25" customHeight="1" x14ac:dyDescent="0.3">
      <c r="B185" s="30"/>
      <c r="F185" s="30"/>
      <c r="G185" s="34" t="s">
        <v>245</v>
      </c>
      <c r="H185" s="35">
        <v>0.14000000000000001</v>
      </c>
    </row>
    <row r="186" spans="2:8" ht="14.25" customHeight="1" x14ac:dyDescent="0.3">
      <c r="B186" s="30"/>
      <c r="F186" s="30"/>
      <c r="G186" s="34" t="s">
        <v>246</v>
      </c>
      <c r="H186" s="35">
        <v>0</v>
      </c>
    </row>
    <row r="187" spans="2:8" ht="14.25" customHeight="1" x14ac:dyDescent="0.3">
      <c r="B187" s="30"/>
      <c r="F187" s="30"/>
      <c r="G187" s="34" t="s">
        <v>247</v>
      </c>
      <c r="H187" s="35">
        <v>0.14000000000000001</v>
      </c>
    </row>
    <row r="188" spans="2:8" ht="14.25" customHeight="1" x14ac:dyDescent="0.3">
      <c r="B188" s="30"/>
      <c r="F188" s="30"/>
      <c r="G188" s="34" t="s">
        <v>248</v>
      </c>
      <c r="H188" s="35">
        <v>0.14000000000000001</v>
      </c>
    </row>
    <row r="189" spans="2:8" ht="14.25" customHeight="1" x14ac:dyDescent="0.3">
      <c r="B189" s="30"/>
      <c r="F189" s="30"/>
      <c r="G189" s="34" t="s">
        <v>249</v>
      </c>
      <c r="H189" s="35">
        <v>0</v>
      </c>
    </row>
    <row r="190" spans="2:8" ht="14.25" customHeight="1" x14ac:dyDescent="0.3">
      <c r="B190" s="30"/>
      <c r="F190" s="30"/>
      <c r="G190" s="34" t="s">
        <v>250</v>
      </c>
      <c r="H190" s="35">
        <v>0.84</v>
      </c>
    </row>
    <row r="191" spans="2:8" ht="14.25" customHeight="1" x14ac:dyDescent="0.3">
      <c r="B191" s="30"/>
      <c r="F191" s="30"/>
      <c r="G191" s="34" t="s">
        <v>251</v>
      </c>
      <c r="H191" s="35">
        <v>0</v>
      </c>
    </row>
    <row r="192" spans="2:8" ht="14.25" customHeight="1" x14ac:dyDescent="0.3">
      <c r="B192" s="30"/>
      <c r="F192" s="30"/>
      <c r="G192" s="34" t="s">
        <v>252</v>
      </c>
      <c r="H192" s="35">
        <v>0.28000000000000003</v>
      </c>
    </row>
    <row r="193" spans="2:8" ht="14.25" customHeight="1" x14ac:dyDescent="0.3">
      <c r="B193" s="30"/>
      <c r="F193" s="30"/>
      <c r="G193" s="34" t="s">
        <v>253</v>
      </c>
      <c r="H193" s="35">
        <v>0</v>
      </c>
    </row>
    <row r="194" spans="2:8" ht="14.25" customHeight="1" x14ac:dyDescent="0.3">
      <c r="B194" s="30"/>
      <c r="F194" s="30"/>
      <c r="G194" s="34" t="s">
        <v>254</v>
      </c>
      <c r="H194" s="35">
        <v>0.14000000000000001</v>
      </c>
    </row>
    <row r="195" spans="2:8" ht="14.25" customHeight="1" x14ac:dyDescent="0.3">
      <c r="B195" s="30"/>
      <c r="F195" s="30"/>
      <c r="G195" s="34" t="s">
        <v>255</v>
      </c>
      <c r="H195" s="35">
        <v>0.14000000000000001</v>
      </c>
    </row>
    <row r="196" spans="2:8" ht="14.25" customHeight="1" x14ac:dyDescent="0.3">
      <c r="B196" s="30"/>
      <c r="F196" s="30"/>
      <c r="G196" s="34" t="s">
        <v>256</v>
      </c>
      <c r="H196" s="35">
        <v>0</v>
      </c>
    </row>
    <row r="197" spans="2:8" ht="14.25" customHeight="1" x14ac:dyDescent="0.3">
      <c r="B197" s="30"/>
      <c r="F197" s="30"/>
      <c r="G197" s="34" t="s">
        <v>257</v>
      </c>
      <c r="H197" s="35">
        <v>0.14000000000000001</v>
      </c>
    </row>
    <row r="198" spans="2:8" ht="14.25" customHeight="1" x14ac:dyDescent="0.3">
      <c r="B198" s="30"/>
      <c r="F198" s="30"/>
      <c r="G198" s="34" t="s">
        <v>258</v>
      </c>
      <c r="H198" s="35">
        <v>0.14000000000000001</v>
      </c>
    </row>
    <row r="199" spans="2:8" ht="14.25" customHeight="1" x14ac:dyDescent="0.3">
      <c r="B199" s="30"/>
      <c r="F199" s="30"/>
      <c r="G199" s="34" t="s">
        <v>259</v>
      </c>
      <c r="H199" s="35">
        <v>0.14000000000000001</v>
      </c>
    </row>
    <row r="200" spans="2:8" ht="14.25" customHeight="1" x14ac:dyDescent="0.3">
      <c r="B200" s="30"/>
      <c r="F200" s="30"/>
      <c r="G200" s="34" t="s">
        <v>260</v>
      </c>
      <c r="H200" s="35">
        <v>0</v>
      </c>
    </row>
    <row r="201" spans="2:8" ht="14.25" customHeight="1" x14ac:dyDescent="0.3">
      <c r="B201" s="30"/>
      <c r="F201" s="30"/>
      <c r="G201" s="34" t="s">
        <v>261</v>
      </c>
      <c r="H201" s="35">
        <v>0.56000000000000005</v>
      </c>
    </row>
    <row r="202" spans="2:8" ht="14.25" customHeight="1" x14ac:dyDescent="0.3">
      <c r="B202" s="30"/>
      <c r="F202" s="30"/>
      <c r="G202" s="34" t="s">
        <v>262</v>
      </c>
      <c r="H202" s="35">
        <v>0</v>
      </c>
    </row>
    <row r="203" spans="2:8" ht="14.25" customHeight="1" x14ac:dyDescent="0.3">
      <c r="B203" s="30"/>
      <c r="F203" s="30"/>
      <c r="G203" s="34" t="s">
        <v>263</v>
      </c>
      <c r="H203" s="35">
        <v>0.14000000000000001</v>
      </c>
    </row>
    <row r="204" spans="2:8" ht="14.25" customHeight="1" x14ac:dyDescent="0.3">
      <c r="B204" s="30"/>
      <c r="F204" s="30"/>
      <c r="G204" s="34" t="s">
        <v>264</v>
      </c>
      <c r="H204" s="35">
        <v>0</v>
      </c>
    </row>
    <row r="205" spans="2:8" ht="14.25" customHeight="1" x14ac:dyDescent="0.3">
      <c r="B205" s="30"/>
      <c r="F205" s="30"/>
      <c r="G205" s="34" t="s">
        <v>265</v>
      </c>
      <c r="H205" s="35">
        <v>0</v>
      </c>
    </row>
    <row r="206" spans="2:8" ht="14.25" customHeight="1" x14ac:dyDescent="0.3">
      <c r="B206" s="30"/>
      <c r="F206" s="30"/>
      <c r="G206" s="34" t="s">
        <v>266</v>
      </c>
      <c r="H206" s="35">
        <v>0</v>
      </c>
    </row>
    <row r="207" spans="2:8" ht="14.25" customHeight="1" x14ac:dyDescent="0.3">
      <c r="B207" s="30"/>
      <c r="F207" s="30"/>
      <c r="G207" s="34" t="s">
        <v>267</v>
      </c>
      <c r="H207" s="35">
        <v>0</v>
      </c>
    </row>
    <row r="208" spans="2:8" ht="14.25" customHeight="1" x14ac:dyDescent="0.3">
      <c r="B208" s="30"/>
      <c r="F208" s="30"/>
      <c r="G208" s="34" t="s">
        <v>268</v>
      </c>
      <c r="H208" s="35">
        <v>0</v>
      </c>
    </row>
    <row r="209" spans="2:8" ht="14.25" customHeight="1" x14ac:dyDescent="0.3">
      <c r="B209" s="30"/>
      <c r="F209" s="30"/>
      <c r="G209" s="34" t="s">
        <v>269</v>
      </c>
      <c r="H209" s="35">
        <v>0</v>
      </c>
    </row>
    <row r="210" spans="2:8" ht="14.25" customHeight="1" x14ac:dyDescent="0.3">
      <c r="B210" s="30"/>
      <c r="F210" s="30"/>
      <c r="G210" s="34" t="s">
        <v>270</v>
      </c>
      <c r="H210" s="35">
        <v>0.14000000000000001</v>
      </c>
    </row>
    <row r="211" spans="2:8" ht="14.25" customHeight="1" x14ac:dyDescent="0.3">
      <c r="B211" s="30"/>
      <c r="F211" s="30"/>
      <c r="G211" s="39" t="s">
        <v>271</v>
      </c>
      <c r="H211" s="35">
        <v>0.14000000000000001</v>
      </c>
    </row>
    <row r="212" spans="2:8" ht="14.25" customHeight="1" x14ac:dyDescent="0.3">
      <c r="B212" s="30"/>
      <c r="F212" s="30"/>
      <c r="G212" s="34" t="s">
        <v>272</v>
      </c>
      <c r="H212" s="35">
        <v>0</v>
      </c>
    </row>
    <row r="213" spans="2:8" ht="14.25" customHeight="1" x14ac:dyDescent="0.3">
      <c r="B213" s="30"/>
      <c r="F213" s="30"/>
      <c r="G213" s="34" t="s">
        <v>273</v>
      </c>
      <c r="H213" s="35">
        <v>0.14000000000000001</v>
      </c>
    </row>
    <row r="214" spans="2:8" ht="14.25" customHeight="1" x14ac:dyDescent="0.3">
      <c r="B214" s="30"/>
      <c r="F214" s="30"/>
      <c r="G214" s="34" t="s">
        <v>274</v>
      </c>
      <c r="H214" s="35">
        <v>0</v>
      </c>
    </row>
    <row r="215" spans="2:8" ht="14.25" customHeight="1" x14ac:dyDescent="0.3">
      <c r="B215" s="30"/>
      <c r="F215" s="30"/>
      <c r="G215" s="34" t="s">
        <v>275</v>
      </c>
      <c r="H215" s="35">
        <v>0</v>
      </c>
    </row>
    <row r="216" spans="2:8" ht="14.25" customHeight="1" x14ac:dyDescent="0.3">
      <c r="B216" s="30"/>
      <c r="F216" s="30"/>
      <c r="G216" s="34" t="s">
        <v>276</v>
      </c>
      <c r="H216" s="35">
        <v>0</v>
      </c>
    </row>
    <row r="217" spans="2:8" ht="14.25" customHeight="1" x14ac:dyDescent="0.3">
      <c r="B217" s="30"/>
      <c r="F217" s="30"/>
      <c r="G217" s="34" t="s">
        <v>277</v>
      </c>
      <c r="H217" s="35">
        <v>0.14000000000000001</v>
      </c>
    </row>
    <row r="218" spans="2:8" ht="14.25" customHeight="1" x14ac:dyDescent="0.3">
      <c r="B218" s="30"/>
      <c r="F218" s="30"/>
      <c r="G218" s="34" t="s">
        <v>278</v>
      </c>
      <c r="H218" s="35">
        <v>0</v>
      </c>
    </row>
    <row r="219" spans="2:8" ht="14.25" customHeight="1" x14ac:dyDescent="0.3">
      <c r="B219" s="30"/>
      <c r="F219" s="30"/>
      <c r="G219" s="34" t="s">
        <v>279</v>
      </c>
      <c r="H219" s="35">
        <v>0</v>
      </c>
    </row>
    <row r="220" spans="2:8" ht="14.25" customHeight="1" x14ac:dyDescent="0.3">
      <c r="B220" s="30"/>
      <c r="F220" s="30"/>
      <c r="G220" s="34" t="s">
        <v>280</v>
      </c>
      <c r="H220" s="35">
        <v>0.28000000000000003</v>
      </c>
    </row>
    <row r="221" spans="2:8" ht="14.25" customHeight="1" x14ac:dyDescent="0.3">
      <c r="B221" s="30"/>
      <c r="F221" s="30"/>
      <c r="G221" s="34" t="s">
        <v>281</v>
      </c>
      <c r="H221" s="35">
        <v>0</v>
      </c>
    </row>
    <row r="222" spans="2:8" ht="14.25" customHeight="1" x14ac:dyDescent="0.3">
      <c r="B222" s="30"/>
      <c r="F222" s="30"/>
      <c r="G222" s="34" t="s">
        <v>282</v>
      </c>
      <c r="H222" s="35">
        <v>0</v>
      </c>
    </row>
    <row r="223" spans="2:8" ht="14.25" customHeight="1" x14ac:dyDescent="0.3">
      <c r="B223" s="30"/>
      <c r="F223" s="30"/>
      <c r="G223" s="39" t="s">
        <v>283</v>
      </c>
      <c r="H223" s="35">
        <v>0.14000000000000001</v>
      </c>
    </row>
    <row r="224" spans="2:8" ht="14.25" customHeight="1" x14ac:dyDescent="0.3">
      <c r="B224" s="30"/>
      <c r="F224" s="30"/>
      <c r="G224" s="34" t="s">
        <v>284</v>
      </c>
      <c r="H224" s="35">
        <v>0</v>
      </c>
    </row>
    <row r="225" spans="2:8" ht="14.25" customHeight="1" x14ac:dyDescent="0.3">
      <c r="B225" s="30"/>
      <c r="F225" s="30"/>
      <c r="G225" s="34" t="s">
        <v>285</v>
      </c>
      <c r="H225" s="35">
        <v>0.14000000000000001</v>
      </c>
    </row>
    <row r="226" spans="2:8" ht="14.25" customHeight="1" x14ac:dyDescent="0.3">
      <c r="B226" s="30"/>
      <c r="F226" s="30"/>
      <c r="G226" s="34" t="s">
        <v>286</v>
      </c>
      <c r="H226" s="35">
        <v>0</v>
      </c>
    </row>
    <row r="227" spans="2:8" ht="14.25" customHeight="1" x14ac:dyDescent="0.3">
      <c r="B227" s="30"/>
      <c r="F227" s="30"/>
      <c r="G227" s="34" t="s">
        <v>287</v>
      </c>
      <c r="H227" s="35">
        <v>0.14000000000000001</v>
      </c>
    </row>
    <row r="228" spans="2:8" ht="14.25" customHeight="1" x14ac:dyDescent="0.3">
      <c r="B228" s="30"/>
      <c r="F228" s="30"/>
      <c r="G228" s="34" t="s">
        <v>288</v>
      </c>
      <c r="H228" s="35">
        <v>0.84</v>
      </c>
    </row>
    <row r="229" spans="2:8" ht="14.25" customHeight="1" x14ac:dyDescent="0.3">
      <c r="B229" s="30"/>
      <c r="F229" s="30"/>
      <c r="G229" s="34" t="s">
        <v>289</v>
      </c>
      <c r="H229" s="35">
        <v>0.28000000000000003</v>
      </c>
    </row>
    <row r="230" spans="2:8" ht="14.25" customHeight="1" x14ac:dyDescent="0.3">
      <c r="B230" s="30"/>
      <c r="F230" s="30"/>
      <c r="G230" s="34" t="s">
        <v>290</v>
      </c>
      <c r="H230" s="35">
        <v>0.84</v>
      </c>
    </row>
    <row r="231" spans="2:8" ht="14.25" customHeight="1" x14ac:dyDescent="0.3">
      <c r="B231" s="30"/>
      <c r="F231" s="30"/>
      <c r="G231" s="34" t="s">
        <v>291</v>
      </c>
      <c r="H231" s="35">
        <v>0</v>
      </c>
    </row>
    <row r="232" spans="2:8" ht="14.25" customHeight="1" x14ac:dyDescent="0.3">
      <c r="B232" s="30"/>
      <c r="F232" s="30"/>
      <c r="G232" s="34" t="s">
        <v>292</v>
      </c>
      <c r="H232" s="35">
        <v>0</v>
      </c>
    </row>
    <row r="233" spans="2:8" ht="14.25" customHeight="1" x14ac:dyDescent="0.3">
      <c r="B233" s="30"/>
      <c r="F233" s="30"/>
      <c r="G233" s="34" t="s">
        <v>293</v>
      </c>
      <c r="H233" s="35">
        <v>0.14000000000000001</v>
      </c>
    </row>
    <row r="234" spans="2:8" ht="14.25" customHeight="1" x14ac:dyDescent="0.3">
      <c r="B234" s="30"/>
      <c r="F234" s="30"/>
      <c r="G234" s="34" t="s">
        <v>294</v>
      </c>
      <c r="H234" s="35">
        <v>0</v>
      </c>
    </row>
    <row r="235" spans="2:8" ht="14.25" customHeight="1" x14ac:dyDescent="0.3">
      <c r="B235" s="30"/>
      <c r="F235" s="30"/>
      <c r="G235" s="34" t="s">
        <v>295</v>
      </c>
      <c r="H235" s="35">
        <v>0</v>
      </c>
    </row>
    <row r="236" spans="2:8" ht="14.25" customHeight="1" x14ac:dyDescent="0.3">
      <c r="B236" s="30"/>
      <c r="F236" s="30"/>
      <c r="G236" s="34" t="s">
        <v>296</v>
      </c>
      <c r="H236" s="35">
        <v>0.14000000000000001</v>
      </c>
    </row>
    <row r="237" spans="2:8" ht="14.25" customHeight="1" x14ac:dyDescent="0.3">
      <c r="B237" s="30"/>
      <c r="F237" s="30"/>
      <c r="G237" s="34" t="s">
        <v>297</v>
      </c>
      <c r="H237" s="35">
        <v>0.14000000000000001</v>
      </c>
    </row>
    <row r="238" spans="2:8" ht="14.25" customHeight="1" x14ac:dyDescent="0.3">
      <c r="B238" s="30"/>
      <c r="F238" s="30"/>
      <c r="G238" s="34" t="s">
        <v>298</v>
      </c>
      <c r="H238" s="35">
        <v>0.14000000000000001</v>
      </c>
    </row>
    <row r="239" spans="2:8" ht="14.25" customHeight="1" x14ac:dyDescent="0.3">
      <c r="B239" s="30"/>
      <c r="F239" s="30"/>
      <c r="G239" s="34" t="s">
        <v>299</v>
      </c>
      <c r="H239" s="35">
        <v>0</v>
      </c>
    </row>
    <row r="240" spans="2:8" ht="14.25" customHeight="1" x14ac:dyDescent="0.3">
      <c r="B240" s="30"/>
      <c r="F240" s="30"/>
      <c r="G240" s="34" t="s">
        <v>300</v>
      </c>
      <c r="H240" s="35">
        <v>0.14000000000000001</v>
      </c>
    </row>
    <row r="241" spans="2:8" ht="14.25" customHeight="1" x14ac:dyDescent="0.3">
      <c r="B241" s="30"/>
      <c r="F241" s="30"/>
      <c r="G241" s="34" t="s">
        <v>301</v>
      </c>
      <c r="H241" s="35">
        <v>0.56000000000000005</v>
      </c>
    </row>
    <row r="242" spans="2:8" ht="14.25" customHeight="1" x14ac:dyDescent="0.3">
      <c r="B242" s="30"/>
      <c r="F242" s="30"/>
      <c r="G242" s="34" t="s">
        <v>302</v>
      </c>
      <c r="H242" s="35">
        <v>0.28000000000000003</v>
      </c>
    </row>
    <row r="243" spans="2:8" ht="14.25" customHeight="1" x14ac:dyDescent="0.3">
      <c r="B243" s="30"/>
      <c r="F243" s="30"/>
      <c r="G243" s="34" t="s">
        <v>303</v>
      </c>
      <c r="H243" s="35">
        <v>0.14000000000000001</v>
      </c>
    </row>
    <row r="244" spans="2:8" ht="14.25" customHeight="1" x14ac:dyDescent="0.3">
      <c r="B244" s="30"/>
      <c r="F244" s="30"/>
      <c r="G244" s="34" t="s">
        <v>304</v>
      </c>
      <c r="H244" s="35">
        <v>0.14000000000000001</v>
      </c>
    </row>
    <row r="245" spans="2:8" ht="14.25" customHeight="1" x14ac:dyDescent="0.3">
      <c r="B245" s="30"/>
      <c r="F245" s="30"/>
      <c r="G245" s="34" t="s">
        <v>305</v>
      </c>
      <c r="H245" s="35">
        <v>0</v>
      </c>
    </row>
    <row r="246" spans="2:8" ht="14.25" customHeight="1" x14ac:dyDescent="0.3">
      <c r="B246" s="30"/>
      <c r="F246" s="30"/>
      <c r="G246" s="34" t="s">
        <v>306</v>
      </c>
      <c r="H246" s="35">
        <v>0.56000000000000005</v>
      </c>
    </row>
    <row r="247" spans="2:8" ht="14.25" customHeight="1" x14ac:dyDescent="0.3">
      <c r="B247" s="30"/>
      <c r="F247" s="30"/>
      <c r="G247" s="34" t="s">
        <v>307</v>
      </c>
      <c r="H247" s="35">
        <v>0.14000000000000001</v>
      </c>
    </row>
    <row r="248" spans="2:8" ht="14.25" customHeight="1" x14ac:dyDescent="0.3">
      <c r="B248" s="30"/>
      <c r="F248" s="30"/>
      <c r="G248" s="34" t="s">
        <v>308</v>
      </c>
      <c r="H248" s="35">
        <v>0.28000000000000003</v>
      </c>
    </row>
    <row r="249" spans="2:8" ht="14.25" customHeight="1" x14ac:dyDescent="0.3">
      <c r="B249" s="30"/>
      <c r="F249" s="30"/>
      <c r="G249" s="34" t="s">
        <v>309</v>
      </c>
      <c r="H249" s="35">
        <v>0.28000000000000003</v>
      </c>
    </row>
    <row r="250" spans="2:8" ht="14.25" customHeight="1" x14ac:dyDescent="0.3">
      <c r="B250" s="30"/>
      <c r="F250" s="30"/>
      <c r="G250" s="34" t="s">
        <v>310</v>
      </c>
      <c r="H250" s="35">
        <v>0.28000000000000003</v>
      </c>
    </row>
    <row r="251" spans="2:8" ht="14.25" customHeight="1" x14ac:dyDescent="0.3">
      <c r="B251" s="30"/>
      <c r="F251" s="30"/>
      <c r="G251" s="34" t="s">
        <v>311</v>
      </c>
      <c r="H251" s="35">
        <v>0.14000000000000001</v>
      </c>
    </row>
    <row r="252" spans="2:8" ht="14.25" customHeight="1" x14ac:dyDescent="0.3">
      <c r="B252" s="30"/>
      <c r="F252" s="30"/>
      <c r="G252" s="34" t="s">
        <v>312</v>
      </c>
      <c r="H252" s="35">
        <v>0</v>
      </c>
    </row>
    <row r="253" spans="2:8" ht="14.25" customHeight="1" x14ac:dyDescent="0.3">
      <c r="B253" s="30"/>
      <c r="F253" s="30"/>
      <c r="G253" s="34" t="s">
        <v>313</v>
      </c>
      <c r="H253" s="35">
        <v>0.14000000000000001</v>
      </c>
    </row>
    <row r="254" spans="2:8" ht="14.25" customHeight="1" x14ac:dyDescent="0.3">
      <c r="B254" s="30"/>
      <c r="F254" s="30"/>
      <c r="G254" s="39" t="s">
        <v>314</v>
      </c>
      <c r="H254" s="35">
        <v>0.14000000000000001</v>
      </c>
    </row>
    <row r="255" spans="2:8" ht="14.25" customHeight="1" x14ac:dyDescent="0.3">
      <c r="B255" s="30"/>
      <c r="F255" s="30"/>
      <c r="G255" s="34" t="s">
        <v>315</v>
      </c>
      <c r="H255" s="35">
        <v>0</v>
      </c>
    </row>
    <row r="256" spans="2:8" ht="14.25" customHeight="1" x14ac:dyDescent="0.3">
      <c r="B256" s="30"/>
      <c r="F256" s="30"/>
      <c r="G256" s="34" t="s">
        <v>316</v>
      </c>
      <c r="H256" s="35">
        <v>0</v>
      </c>
    </row>
    <row r="257" spans="2:8" ht="14.25" customHeight="1" x14ac:dyDescent="0.3">
      <c r="B257" s="30"/>
      <c r="F257" s="30"/>
      <c r="G257" s="34" t="s">
        <v>317</v>
      </c>
      <c r="H257" s="35">
        <v>0.28000000000000003</v>
      </c>
    </row>
    <row r="258" spans="2:8" ht="14.25" customHeight="1" x14ac:dyDescent="0.3">
      <c r="B258" s="30"/>
      <c r="F258" s="30"/>
      <c r="G258" s="34" t="s">
        <v>318</v>
      </c>
      <c r="H258" s="35">
        <v>0</v>
      </c>
    </row>
    <row r="259" spans="2:8" ht="14.25" customHeight="1" x14ac:dyDescent="0.3">
      <c r="B259" s="30"/>
      <c r="F259" s="30"/>
      <c r="G259" s="34" t="s">
        <v>319</v>
      </c>
      <c r="H259" s="35">
        <v>0</v>
      </c>
    </row>
    <row r="260" spans="2:8" ht="14.25" customHeight="1" x14ac:dyDescent="0.3">
      <c r="B260" s="30"/>
      <c r="F260" s="30"/>
      <c r="G260" s="34" t="s">
        <v>320</v>
      </c>
      <c r="H260" s="35">
        <v>0</v>
      </c>
    </row>
    <row r="261" spans="2:8" ht="14.25" customHeight="1" x14ac:dyDescent="0.3">
      <c r="B261" s="30"/>
      <c r="F261" s="30"/>
      <c r="G261" s="34" t="s">
        <v>321</v>
      </c>
      <c r="H261" s="35">
        <v>0.14000000000000001</v>
      </c>
    </row>
    <row r="262" spans="2:8" ht="14.25" customHeight="1" x14ac:dyDescent="0.3">
      <c r="B262" s="30"/>
      <c r="F262" s="30"/>
      <c r="G262" s="34" t="s">
        <v>322</v>
      </c>
      <c r="H262" s="35">
        <v>0</v>
      </c>
    </row>
    <row r="263" spans="2:8" ht="14.25" customHeight="1" x14ac:dyDescent="0.3">
      <c r="B263" s="30"/>
      <c r="F263" s="30"/>
      <c r="G263" s="34" t="s">
        <v>323</v>
      </c>
      <c r="H263" s="35">
        <v>0.14000000000000001</v>
      </c>
    </row>
    <row r="264" spans="2:8" ht="14.25" customHeight="1" x14ac:dyDescent="0.3">
      <c r="B264" s="30"/>
      <c r="F264" s="30"/>
      <c r="G264" s="34" t="s">
        <v>324</v>
      </c>
      <c r="H264" s="35">
        <v>0</v>
      </c>
    </row>
    <row r="265" spans="2:8" ht="14.25" customHeight="1" x14ac:dyDescent="0.3">
      <c r="B265" s="30"/>
      <c r="F265" s="30"/>
      <c r="G265" s="34" t="s">
        <v>325</v>
      </c>
      <c r="H265" s="35">
        <v>0</v>
      </c>
    </row>
    <row r="266" spans="2:8" ht="14.25" customHeight="1" x14ac:dyDescent="0.3">
      <c r="B266" s="30"/>
      <c r="F266" s="30"/>
      <c r="G266" s="34" t="s">
        <v>326</v>
      </c>
      <c r="H266" s="35">
        <v>0.14000000000000001</v>
      </c>
    </row>
    <row r="267" spans="2:8" ht="14.25" customHeight="1" x14ac:dyDescent="0.3">
      <c r="B267" s="30"/>
      <c r="F267" s="30"/>
      <c r="G267" s="34" t="s">
        <v>327</v>
      </c>
      <c r="H267" s="35">
        <v>0</v>
      </c>
    </row>
    <row r="268" spans="2:8" ht="14.25" customHeight="1" x14ac:dyDescent="0.3">
      <c r="B268" s="30"/>
      <c r="F268" s="30"/>
      <c r="G268" s="34" t="s">
        <v>328</v>
      </c>
      <c r="H268" s="35">
        <v>0</v>
      </c>
    </row>
    <row r="269" spans="2:8" ht="14.25" customHeight="1" x14ac:dyDescent="0.3">
      <c r="B269" s="30"/>
      <c r="F269" s="30"/>
      <c r="G269" s="34" t="s">
        <v>329</v>
      </c>
      <c r="H269" s="35">
        <v>0</v>
      </c>
    </row>
    <row r="270" spans="2:8" ht="14.25" customHeight="1" x14ac:dyDescent="0.3">
      <c r="B270" s="30"/>
      <c r="F270" s="30"/>
      <c r="G270" s="34" t="s">
        <v>330</v>
      </c>
      <c r="H270" s="35">
        <v>0</v>
      </c>
    </row>
    <row r="271" spans="2:8" ht="14.25" customHeight="1" x14ac:dyDescent="0.3">
      <c r="B271" s="30"/>
      <c r="F271" s="30"/>
      <c r="G271" s="34" t="s">
        <v>331</v>
      </c>
      <c r="H271" s="35">
        <v>0</v>
      </c>
    </row>
    <row r="272" spans="2:8" ht="14.25" customHeight="1" x14ac:dyDescent="0.3">
      <c r="B272" s="30"/>
      <c r="F272" s="30"/>
      <c r="G272" s="34" t="s">
        <v>332</v>
      </c>
      <c r="H272" s="35">
        <v>0.14000000000000001</v>
      </c>
    </row>
    <row r="273" spans="2:8" ht="14.25" customHeight="1" x14ac:dyDescent="0.3">
      <c r="B273" s="30"/>
      <c r="F273" s="30"/>
      <c r="G273" s="34" t="s">
        <v>333</v>
      </c>
      <c r="H273" s="35">
        <v>0</v>
      </c>
    </row>
    <row r="274" spans="2:8" ht="14.25" customHeight="1" x14ac:dyDescent="0.3">
      <c r="B274" s="30"/>
      <c r="F274" s="30"/>
      <c r="G274" s="34" t="s">
        <v>334</v>
      </c>
      <c r="H274" s="35">
        <v>0.14000000000000001</v>
      </c>
    </row>
    <row r="275" spans="2:8" ht="14.25" customHeight="1" x14ac:dyDescent="0.3">
      <c r="B275" s="30"/>
      <c r="F275" s="30"/>
      <c r="G275" s="34" t="s">
        <v>335</v>
      </c>
      <c r="H275" s="35">
        <v>0.84</v>
      </c>
    </row>
    <row r="276" spans="2:8" ht="14.25" customHeight="1" x14ac:dyDescent="0.3">
      <c r="B276" s="30"/>
      <c r="F276" s="30"/>
      <c r="G276" s="34" t="s">
        <v>336</v>
      </c>
      <c r="H276" s="35">
        <v>0.14000000000000001</v>
      </c>
    </row>
    <row r="277" spans="2:8" ht="14.25" customHeight="1" x14ac:dyDescent="0.3">
      <c r="B277" s="30"/>
      <c r="F277" s="30"/>
      <c r="G277" s="34" t="s">
        <v>337</v>
      </c>
      <c r="H277" s="35">
        <v>0.56000000000000005</v>
      </c>
    </row>
    <row r="278" spans="2:8" ht="14.25" customHeight="1" x14ac:dyDescent="0.3">
      <c r="B278" s="30"/>
      <c r="F278" s="30"/>
      <c r="G278" s="34" t="s">
        <v>338</v>
      </c>
      <c r="H278" s="35">
        <v>0</v>
      </c>
    </row>
    <row r="279" spans="2:8" ht="14.25" customHeight="1" x14ac:dyDescent="0.3">
      <c r="B279" s="30"/>
      <c r="F279" s="30"/>
      <c r="G279" s="34" t="s">
        <v>339</v>
      </c>
      <c r="H279" s="35">
        <v>0.14000000000000001</v>
      </c>
    </row>
    <row r="280" spans="2:8" ht="14.25" customHeight="1" x14ac:dyDescent="0.3">
      <c r="B280" s="30"/>
      <c r="F280" s="30"/>
      <c r="G280" s="34" t="s">
        <v>340</v>
      </c>
      <c r="H280" s="35">
        <v>0</v>
      </c>
    </row>
    <row r="281" spans="2:8" ht="14.25" customHeight="1" x14ac:dyDescent="0.3">
      <c r="B281" s="30"/>
      <c r="F281" s="30"/>
      <c r="G281" s="34" t="s">
        <v>341</v>
      </c>
      <c r="H281" s="35">
        <v>0.14000000000000001</v>
      </c>
    </row>
    <row r="282" spans="2:8" ht="14.25" customHeight="1" x14ac:dyDescent="0.3">
      <c r="B282" s="30"/>
      <c r="F282" s="30"/>
      <c r="G282" s="34" t="s">
        <v>342</v>
      </c>
      <c r="H282" s="35">
        <v>0</v>
      </c>
    </row>
    <row r="283" spans="2:8" ht="14.25" customHeight="1" x14ac:dyDescent="0.3">
      <c r="B283" s="30"/>
      <c r="F283" s="30"/>
      <c r="G283" s="34" t="s">
        <v>343</v>
      </c>
      <c r="H283" s="35">
        <v>0</v>
      </c>
    </row>
    <row r="284" spans="2:8" ht="14.25" customHeight="1" x14ac:dyDescent="0.3">
      <c r="B284" s="30"/>
      <c r="F284" s="30"/>
      <c r="G284" s="34" t="s">
        <v>344</v>
      </c>
      <c r="H284" s="35">
        <v>0.14000000000000001</v>
      </c>
    </row>
    <row r="285" spans="2:8" ht="14.25" customHeight="1" x14ac:dyDescent="0.3">
      <c r="B285" s="30"/>
      <c r="F285" s="30"/>
      <c r="G285" s="34" t="s">
        <v>345</v>
      </c>
      <c r="H285" s="35">
        <v>0</v>
      </c>
    </row>
    <row r="286" spans="2:8" ht="14.25" customHeight="1" x14ac:dyDescent="0.3">
      <c r="B286" s="30"/>
      <c r="F286" s="30"/>
      <c r="G286" s="34" t="s">
        <v>346</v>
      </c>
      <c r="H286" s="35">
        <v>0</v>
      </c>
    </row>
    <row r="287" spans="2:8" ht="14.25" customHeight="1" x14ac:dyDescent="0.3">
      <c r="B287" s="30"/>
      <c r="F287" s="30"/>
      <c r="G287" s="34" t="s">
        <v>347</v>
      </c>
      <c r="H287" s="35">
        <v>0.14000000000000001</v>
      </c>
    </row>
    <row r="288" spans="2:8" ht="14.25" customHeight="1" x14ac:dyDescent="0.3">
      <c r="B288" s="30"/>
      <c r="F288" s="30"/>
      <c r="G288" s="34" t="s">
        <v>348</v>
      </c>
      <c r="H288" s="35">
        <v>0</v>
      </c>
    </row>
    <row r="289" spans="2:8" ht="14.25" customHeight="1" x14ac:dyDescent="0.3">
      <c r="B289" s="30"/>
      <c r="F289" s="30"/>
      <c r="G289" s="34" t="s">
        <v>349</v>
      </c>
      <c r="H289" s="35">
        <v>0</v>
      </c>
    </row>
    <row r="290" spans="2:8" ht="14.25" customHeight="1" x14ac:dyDescent="0.3">
      <c r="B290" s="30"/>
      <c r="F290" s="30"/>
      <c r="G290" s="34" t="s">
        <v>350</v>
      </c>
      <c r="H290" s="35">
        <v>0.56000000000000005</v>
      </c>
    </row>
    <row r="291" spans="2:8" ht="14.25" customHeight="1" x14ac:dyDescent="0.3">
      <c r="B291" s="30"/>
      <c r="F291" s="30"/>
      <c r="G291" s="39" t="s">
        <v>351</v>
      </c>
      <c r="H291" s="35">
        <v>0.14000000000000001</v>
      </c>
    </row>
    <row r="292" spans="2:8" ht="14.25" customHeight="1" x14ac:dyDescent="0.3">
      <c r="B292" s="30"/>
      <c r="F292" s="30"/>
      <c r="G292" s="34" t="s">
        <v>352</v>
      </c>
      <c r="H292" s="35">
        <v>0</v>
      </c>
    </row>
    <row r="293" spans="2:8" ht="14.25" customHeight="1" x14ac:dyDescent="0.3">
      <c r="B293" s="30"/>
      <c r="F293" s="30"/>
      <c r="G293" s="34" t="s">
        <v>353</v>
      </c>
      <c r="H293" s="35">
        <v>0</v>
      </c>
    </row>
    <row r="294" spans="2:8" ht="14.25" customHeight="1" x14ac:dyDescent="0.3">
      <c r="B294" s="30"/>
      <c r="F294" s="30"/>
      <c r="G294" s="34" t="s">
        <v>354</v>
      </c>
      <c r="H294" s="35">
        <v>0</v>
      </c>
    </row>
    <row r="295" spans="2:8" ht="14.25" customHeight="1" x14ac:dyDescent="0.3">
      <c r="B295" s="30"/>
      <c r="F295" s="30"/>
      <c r="G295" s="34" t="s">
        <v>355</v>
      </c>
      <c r="H295" s="35">
        <v>0.14000000000000001</v>
      </c>
    </row>
    <row r="296" spans="2:8" ht="14.25" customHeight="1" x14ac:dyDescent="0.3">
      <c r="B296" s="30"/>
      <c r="F296" s="30"/>
      <c r="G296" s="34" t="s">
        <v>356</v>
      </c>
      <c r="H296" s="35">
        <v>0</v>
      </c>
    </row>
    <row r="297" spans="2:8" ht="14.25" customHeight="1" x14ac:dyDescent="0.3">
      <c r="B297" s="30"/>
      <c r="F297" s="30"/>
      <c r="G297" s="34" t="s">
        <v>357</v>
      </c>
      <c r="H297" s="35">
        <v>0.14000000000000001</v>
      </c>
    </row>
    <row r="298" spans="2:8" ht="14.25" customHeight="1" x14ac:dyDescent="0.3">
      <c r="B298" s="30"/>
      <c r="F298" s="30"/>
      <c r="G298" s="34" t="s">
        <v>358</v>
      </c>
      <c r="H298" s="35">
        <v>0.14000000000000001</v>
      </c>
    </row>
    <row r="299" spans="2:8" ht="14.25" customHeight="1" x14ac:dyDescent="0.3">
      <c r="B299" s="30"/>
      <c r="F299" s="30"/>
      <c r="G299" s="34" t="s">
        <v>359</v>
      </c>
      <c r="H299" s="35">
        <v>0</v>
      </c>
    </row>
    <row r="300" spans="2:8" ht="14.25" customHeight="1" x14ac:dyDescent="0.3">
      <c r="B300" s="30"/>
      <c r="F300" s="30"/>
      <c r="G300" s="34" t="s">
        <v>360</v>
      </c>
      <c r="H300" s="35">
        <v>0.28000000000000003</v>
      </c>
    </row>
    <row r="301" spans="2:8" ht="14.25" customHeight="1" x14ac:dyDescent="0.3">
      <c r="B301" s="30"/>
      <c r="F301" s="30"/>
      <c r="G301" s="34" t="s">
        <v>361</v>
      </c>
      <c r="H301" s="35">
        <v>0.14000000000000001</v>
      </c>
    </row>
    <row r="302" spans="2:8" ht="14.25" customHeight="1" x14ac:dyDescent="0.3">
      <c r="B302" s="30"/>
      <c r="F302" s="30"/>
      <c r="G302" s="34" t="s">
        <v>362</v>
      </c>
      <c r="H302" s="35">
        <v>0</v>
      </c>
    </row>
    <row r="303" spans="2:8" ht="14.25" customHeight="1" x14ac:dyDescent="0.3">
      <c r="B303" s="30"/>
      <c r="F303" s="30"/>
      <c r="G303" s="34" t="s">
        <v>363</v>
      </c>
      <c r="H303" s="35">
        <v>0</v>
      </c>
    </row>
    <row r="304" spans="2:8" ht="14.25" customHeight="1" x14ac:dyDescent="0.3">
      <c r="B304" s="30"/>
      <c r="F304" s="30"/>
      <c r="G304" s="34" t="s">
        <v>364</v>
      </c>
      <c r="H304" s="35">
        <v>0.14000000000000001</v>
      </c>
    </row>
    <row r="305" spans="2:8" ht="14.25" customHeight="1" x14ac:dyDescent="0.3">
      <c r="B305" s="30"/>
      <c r="F305" s="30"/>
      <c r="G305" s="34" t="s">
        <v>365</v>
      </c>
      <c r="H305" s="35">
        <v>0</v>
      </c>
    </row>
    <row r="306" spans="2:8" ht="14.25" customHeight="1" x14ac:dyDescent="0.3">
      <c r="B306" s="30"/>
      <c r="F306" s="30"/>
      <c r="G306" s="34" t="s">
        <v>366</v>
      </c>
      <c r="H306" s="35">
        <v>0.14000000000000001</v>
      </c>
    </row>
    <row r="307" spans="2:8" ht="14.25" customHeight="1" x14ac:dyDescent="0.3">
      <c r="B307" s="30"/>
      <c r="F307" s="30"/>
      <c r="G307" s="34" t="s">
        <v>367</v>
      </c>
      <c r="H307" s="35">
        <v>0</v>
      </c>
    </row>
    <row r="308" spans="2:8" ht="14.25" customHeight="1" x14ac:dyDescent="0.3">
      <c r="B308" s="30"/>
      <c r="F308" s="30"/>
      <c r="G308" s="34" t="s">
        <v>368</v>
      </c>
      <c r="H308" s="35">
        <v>0.14000000000000001</v>
      </c>
    </row>
    <row r="309" spans="2:8" ht="14.25" customHeight="1" x14ac:dyDescent="0.3">
      <c r="B309" s="30"/>
      <c r="F309" s="30"/>
      <c r="G309" s="34" t="s">
        <v>369</v>
      </c>
      <c r="H309" s="35">
        <v>0</v>
      </c>
    </row>
    <row r="310" spans="2:8" ht="14.25" customHeight="1" x14ac:dyDescent="0.3">
      <c r="B310" s="30"/>
      <c r="F310" s="30"/>
      <c r="G310" s="34" t="s">
        <v>370</v>
      </c>
      <c r="H310" s="35">
        <v>0</v>
      </c>
    </row>
    <row r="311" spans="2:8" ht="14.25" customHeight="1" x14ac:dyDescent="0.3">
      <c r="B311" s="30"/>
      <c r="F311" s="30"/>
      <c r="G311" s="34" t="s">
        <v>371</v>
      </c>
      <c r="H311" s="35">
        <v>0</v>
      </c>
    </row>
    <row r="312" spans="2:8" ht="14.25" customHeight="1" x14ac:dyDescent="0.3">
      <c r="B312" s="30"/>
      <c r="F312" s="30"/>
      <c r="G312" s="34" t="s">
        <v>372</v>
      </c>
      <c r="H312" s="35">
        <v>0.28000000000000003</v>
      </c>
    </row>
    <row r="313" spans="2:8" ht="14.25" customHeight="1" x14ac:dyDescent="0.3">
      <c r="B313" s="30"/>
      <c r="F313" s="30"/>
      <c r="G313" s="34" t="s">
        <v>373</v>
      </c>
      <c r="H313" s="35">
        <v>0</v>
      </c>
    </row>
    <row r="314" spans="2:8" ht="14.25" customHeight="1" x14ac:dyDescent="0.3">
      <c r="B314" s="30"/>
      <c r="F314" s="30"/>
      <c r="G314" s="34" t="s">
        <v>374</v>
      </c>
      <c r="H314" s="35">
        <v>0</v>
      </c>
    </row>
    <row r="315" spans="2:8" ht="14.25" customHeight="1" x14ac:dyDescent="0.3">
      <c r="B315" s="30"/>
      <c r="F315" s="30"/>
      <c r="G315" s="34" t="s">
        <v>375</v>
      </c>
      <c r="H315" s="35">
        <v>0.14000000000000001</v>
      </c>
    </row>
    <row r="316" spans="2:8" ht="14.25" customHeight="1" x14ac:dyDescent="0.3">
      <c r="B316" s="30"/>
      <c r="F316" s="30"/>
      <c r="G316" s="34" t="s">
        <v>376</v>
      </c>
      <c r="H316" s="35">
        <v>0.56000000000000005</v>
      </c>
    </row>
    <row r="317" spans="2:8" ht="14.25" customHeight="1" x14ac:dyDescent="0.3">
      <c r="B317" s="30"/>
      <c r="F317" s="30"/>
      <c r="G317" s="34" t="s">
        <v>377</v>
      </c>
      <c r="H317" s="35">
        <v>0.14000000000000001</v>
      </c>
    </row>
    <row r="318" spans="2:8" ht="14.25" customHeight="1" x14ac:dyDescent="0.3">
      <c r="B318" s="30"/>
      <c r="F318" s="30"/>
      <c r="G318" s="34" t="s">
        <v>378</v>
      </c>
      <c r="H318" s="35">
        <v>0</v>
      </c>
    </row>
    <row r="319" spans="2:8" ht="14.25" customHeight="1" x14ac:dyDescent="0.3">
      <c r="B319" s="30"/>
      <c r="F319" s="30"/>
      <c r="G319" s="34" t="s">
        <v>379</v>
      </c>
      <c r="H319" s="35">
        <v>0.14000000000000001</v>
      </c>
    </row>
    <row r="320" spans="2:8" ht="14.25" customHeight="1" x14ac:dyDescent="0.3">
      <c r="B320" s="30"/>
      <c r="F320" s="30"/>
      <c r="G320" s="34" t="s">
        <v>380</v>
      </c>
      <c r="H320" s="35">
        <v>0.14000000000000001</v>
      </c>
    </row>
    <row r="321" spans="2:8" ht="14.25" customHeight="1" x14ac:dyDescent="0.3">
      <c r="B321" s="30"/>
      <c r="F321" s="30"/>
      <c r="G321" s="34" t="s">
        <v>381</v>
      </c>
      <c r="H321" s="35">
        <v>0</v>
      </c>
    </row>
    <row r="322" spans="2:8" ht="14.25" customHeight="1" x14ac:dyDescent="0.3">
      <c r="B322" s="30"/>
      <c r="F322" s="30"/>
      <c r="G322" s="34" t="s">
        <v>382</v>
      </c>
      <c r="H322" s="35">
        <v>0.84</v>
      </c>
    </row>
    <row r="323" spans="2:8" ht="14.25" customHeight="1" x14ac:dyDescent="0.3">
      <c r="B323" s="30"/>
      <c r="F323" s="30"/>
      <c r="G323" s="34" t="s">
        <v>383</v>
      </c>
      <c r="H323" s="35">
        <v>0.14000000000000001</v>
      </c>
    </row>
    <row r="324" spans="2:8" ht="14.25" customHeight="1" x14ac:dyDescent="0.3">
      <c r="B324" s="30"/>
      <c r="F324" s="30"/>
      <c r="G324" s="34" t="s">
        <v>384</v>
      </c>
      <c r="H324" s="35">
        <v>0.28000000000000003</v>
      </c>
    </row>
    <row r="325" spans="2:8" ht="14.25" customHeight="1" x14ac:dyDescent="0.3">
      <c r="B325" s="30"/>
      <c r="F325" s="30"/>
      <c r="G325" s="34" t="s">
        <v>385</v>
      </c>
      <c r="H325" s="35">
        <v>0.14000000000000001</v>
      </c>
    </row>
    <row r="326" spans="2:8" ht="14.25" customHeight="1" x14ac:dyDescent="0.3">
      <c r="B326" s="30"/>
      <c r="F326" s="30"/>
      <c r="G326" s="34" t="s">
        <v>386</v>
      </c>
      <c r="H326" s="35">
        <v>0.14000000000000001</v>
      </c>
    </row>
    <row r="327" spans="2:8" ht="14.25" customHeight="1" x14ac:dyDescent="0.3">
      <c r="B327" s="30"/>
      <c r="F327" s="30"/>
      <c r="G327" s="34" t="s">
        <v>387</v>
      </c>
      <c r="H327" s="35">
        <v>0.84</v>
      </c>
    </row>
    <row r="328" spans="2:8" ht="14.25" customHeight="1" x14ac:dyDescent="0.3">
      <c r="B328" s="30"/>
      <c r="F328" s="30"/>
      <c r="G328" s="34" t="s">
        <v>388</v>
      </c>
      <c r="H328" s="35">
        <v>0.84</v>
      </c>
    </row>
    <row r="329" spans="2:8" ht="14.25" customHeight="1" x14ac:dyDescent="0.3">
      <c r="B329" s="30"/>
      <c r="F329" s="30"/>
      <c r="G329" s="34" t="s">
        <v>389</v>
      </c>
      <c r="H329" s="35">
        <v>0.14000000000000001</v>
      </c>
    </row>
    <row r="330" spans="2:8" ht="14.25" customHeight="1" x14ac:dyDescent="0.3">
      <c r="B330" s="30"/>
      <c r="F330" s="30"/>
      <c r="G330" s="34" t="s">
        <v>390</v>
      </c>
      <c r="H330" s="35">
        <v>0.14000000000000001</v>
      </c>
    </row>
    <row r="331" spans="2:8" ht="14.25" customHeight="1" x14ac:dyDescent="0.3">
      <c r="B331" s="30"/>
      <c r="F331" s="30"/>
      <c r="G331" s="34" t="s">
        <v>391</v>
      </c>
      <c r="H331" s="35">
        <v>0.14000000000000001</v>
      </c>
    </row>
    <row r="332" spans="2:8" ht="14.25" customHeight="1" x14ac:dyDescent="0.3">
      <c r="B332" s="30"/>
      <c r="F332" s="30"/>
      <c r="G332" s="34" t="s">
        <v>392</v>
      </c>
      <c r="H332" s="35">
        <v>0.14000000000000001</v>
      </c>
    </row>
    <row r="333" spans="2:8" ht="14.25" customHeight="1" x14ac:dyDescent="0.3">
      <c r="B333" s="30"/>
      <c r="F333" s="30"/>
      <c r="G333" s="34" t="s">
        <v>393</v>
      </c>
      <c r="H333" s="35">
        <v>0.14000000000000001</v>
      </c>
    </row>
    <row r="334" spans="2:8" ht="14.25" customHeight="1" x14ac:dyDescent="0.3">
      <c r="B334" s="30"/>
      <c r="F334" s="30"/>
      <c r="G334" s="34" t="s">
        <v>394</v>
      </c>
      <c r="H334" s="35">
        <v>0</v>
      </c>
    </row>
    <row r="335" spans="2:8" ht="14.25" customHeight="1" x14ac:dyDescent="0.3">
      <c r="B335" s="30"/>
      <c r="F335" s="30"/>
      <c r="G335" s="34" t="s">
        <v>395</v>
      </c>
      <c r="H335" s="35">
        <v>0</v>
      </c>
    </row>
    <row r="336" spans="2:8" ht="14.25" customHeight="1" x14ac:dyDescent="0.3">
      <c r="B336" s="30"/>
      <c r="F336" s="30"/>
      <c r="G336" s="34" t="s">
        <v>396</v>
      </c>
      <c r="H336" s="35">
        <v>0.14000000000000001</v>
      </c>
    </row>
    <row r="337" spans="2:8" ht="14.25" customHeight="1" x14ac:dyDescent="0.3">
      <c r="B337" s="30"/>
      <c r="F337" s="30"/>
      <c r="G337" s="34" t="s">
        <v>397</v>
      </c>
      <c r="H337" s="35">
        <v>0.14000000000000001</v>
      </c>
    </row>
    <row r="338" spans="2:8" ht="14.25" customHeight="1" x14ac:dyDescent="0.3">
      <c r="B338" s="30"/>
      <c r="F338" s="30"/>
      <c r="G338" s="34" t="s">
        <v>398</v>
      </c>
      <c r="H338" s="35">
        <v>0.14000000000000001</v>
      </c>
    </row>
    <row r="339" spans="2:8" ht="14.25" customHeight="1" x14ac:dyDescent="0.3">
      <c r="B339" s="30"/>
      <c r="F339" s="30"/>
      <c r="G339" s="34" t="s">
        <v>399</v>
      </c>
      <c r="H339" s="35">
        <v>0</v>
      </c>
    </row>
    <row r="340" spans="2:8" ht="14.25" customHeight="1" x14ac:dyDescent="0.3">
      <c r="B340" s="30"/>
      <c r="F340" s="30"/>
      <c r="G340" s="34" t="s">
        <v>400</v>
      </c>
      <c r="H340" s="35">
        <v>0</v>
      </c>
    </row>
    <row r="341" spans="2:8" ht="14.25" customHeight="1" x14ac:dyDescent="0.3">
      <c r="B341" s="30"/>
      <c r="F341" s="30"/>
      <c r="G341" s="34" t="s">
        <v>401</v>
      </c>
      <c r="H341" s="35">
        <v>0.14000000000000001</v>
      </c>
    </row>
    <row r="342" spans="2:8" ht="14.25" customHeight="1" x14ac:dyDescent="0.3">
      <c r="B342" s="30"/>
      <c r="F342" s="30"/>
      <c r="G342" s="34" t="s">
        <v>402</v>
      </c>
      <c r="H342" s="35">
        <v>0</v>
      </c>
    </row>
    <row r="343" spans="2:8" ht="14.25" customHeight="1" x14ac:dyDescent="0.3">
      <c r="B343" s="30"/>
      <c r="F343" s="30"/>
      <c r="G343" s="34" t="s">
        <v>403</v>
      </c>
      <c r="H343" s="35">
        <v>0</v>
      </c>
    </row>
    <row r="344" spans="2:8" ht="14.25" customHeight="1" x14ac:dyDescent="0.3">
      <c r="B344" s="30"/>
      <c r="F344" s="30"/>
      <c r="G344" s="34" t="s">
        <v>404</v>
      </c>
      <c r="H344" s="35">
        <v>0</v>
      </c>
    </row>
    <row r="345" spans="2:8" ht="14.25" customHeight="1" x14ac:dyDescent="0.3">
      <c r="B345" s="30"/>
      <c r="F345" s="30"/>
      <c r="G345" s="34" t="s">
        <v>405</v>
      </c>
      <c r="H345" s="35">
        <v>0.14000000000000001</v>
      </c>
    </row>
    <row r="346" spans="2:8" ht="14.25" customHeight="1" x14ac:dyDescent="0.3">
      <c r="B346" s="30"/>
      <c r="F346" s="30"/>
      <c r="G346" s="39" t="s">
        <v>406</v>
      </c>
      <c r="H346" s="35">
        <v>0.14000000000000001</v>
      </c>
    </row>
    <row r="347" spans="2:8" ht="14.25" customHeight="1" x14ac:dyDescent="0.3">
      <c r="B347" s="30"/>
      <c r="F347" s="30"/>
      <c r="G347" s="34" t="s">
        <v>407</v>
      </c>
      <c r="H347" s="35">
        <v>0</v>
      </c>
    </row>
    <row r="348" spans="2:8" ht="14.25" customHeight="1" x14ac:dyDescent="0.3">
      <c r="B348" s="30"/>
      <c r="F348" s="30"/>
      <c r="G348" s="34" t="s">
        <v>407</v>
      </c>
      <c r="H348" s="35">
        <v>0</v>
      </c>
    </row>
  </sheetData>
  <sheetProtection algorithmName="SHA-512" hashValue="4p4gjaQPqObjito8kqLoPNBrVut5yfh3MvLbWFmLkgkKmDOPmoj2Oe7fJHZyXuyx3dmz/je0MPqUj5IXb1qV5g==" saltValue="SPFkDtJaFNm6RnqzA6VZzw==" spinCount="100000" sheet="1" objects="1" scenarios="1" selectLockedCells="1" selectUnlockedCells="1"/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B9BF91F7763894BAC8D4A143693B8FA" ma:contentTypeVersion="14" ma:contentTypeDescription="Crear nuevo documento." ma:contentTypeScope="" ma:versionID="2b9376ad0779940f832cfae291861e72">
  <xsd:schema xmlns:xsd="http://www.w3.org/2001/XMLSchema" xmlns:xs="http://www.w3.org/2001/XMLSchema" xmlns:p="http://schemas.microsoft.com/office/2006/metadata/properties" xmlns:ns2="780e1614-5c6c-4d7c-b42e-c294dfcb4b63" xmlns:ns3="2614c249-e1f5-436b-9298-f8e902e68101" targetNamespace="http://schemas.microsoft.com/office/2006/metadata/properties" ma:root="true" ma:fieldsID="f47d780ddb3f1cef47c853b544fc13ab" ns2:_="" ns3:_="">
    <xsd:import namespace="780e1614-5c6c-4d7c-b42e-c294dfcb4b63"/>
    <xsd:import namespace="2614c249-e1f5-436b-9298-f8e902e6810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e1614-5c6c-4d7c-b42e-c294dfcb4b6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3957272-8887-421b-b290-8227a4d31341}" ma:internalName="TaxCatchAll" ma:showField="CatchAllData" ma:web="780e1614-5c6c-4d7c-b42e-c294dfcb4b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4c249-e1f5-436b-9298-f8e902e681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914fb63b-ce28-4045-9cfc-3cde4f5410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2614c249-e1f5-436b-9298-f8e902e68101" xsi:nil="true"/>
    <SharedWithUsers xmlns="780e1614-5c6c-4d7c-b42e-c294dfcb4b63">
      <UserInfo>
        <DisplayName/>
        <AccountId xsi:nil="true"/>
        <AccountType/>
      </UserInfo>
    </SharedWithUsers>
    <lcf76f155ced4ddcb4097134ff3c332f xmlns="2614c249-e1f5-436b-9298-f8e902e68101">
      <Terms xmlns="http://schemas.microsoft.com/office/infopath/2007/PartnerControls"/>
    </lcf76f155ced4ddcb4097134ff3c332f>
    <TaxCatchAll xmlns="780e1614-5c6c-4d7c-b42e-c294dfcb4b63" xsi:nil="true"/>
  </documentManagement>
</p:properties>
</file>

<file path=customXml/itemProps1.xml><?xml version="1.0" encoding="utf-8"?>
<ds:datastoreItem xmlns:ds="http://schemas.openxmlformats.org/officeDocument/2006/customXml" ds:itemID="{AE2435E5-77E6-450C-B85A-9D1018EB9F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0e1614-5c6c-4d7c-b42e-c294dfcb4b63"/>
    <ds:schemaRef ds:uri="2614c249-e1f5-436b-9298-f8e902e681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CF5687-A8F3-476F-BEFB-0931F5415F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514B3C-C105-491A-9715-31B47CF5D051}">
  <ds:schemaRefs>
    <ds:schemaRef ds:uri="http://schemas.microsoft.com/office/2006/metadata/properties"/>
    <ds:schemaRef ds:uri="http://schemas.microsoft.com/office/infopath/2007/PartnerControls"/>
    <ds:schemaRef ds:uri="2614c249-e1f5-436b-9298-f8e902e68101"/>
    <ds:schemaRef ds:uri="780e1614-5c6c-4d7c-b42e-c294dfcb4b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MONTOS MÁXIMOS</vt:lpstr>
      <vt:lpstr>BASES</vt:lpstr>
      <vt:lpstr>D.841</vt:lpstr>
      <vt:lpstr>DECRETO</vt:lpstr>
      <vt:lpstr>'MONTOS MÁXIMOS'!DS.07</vt:lpstr>
      <vt:lpstr>DS.07</vt:lpstr>
      <vt:lpstr>'MONTOS MÁXIMOS'!DS.19</vt:lpstr>
      <vt:lpstr>DS.19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Paola Rodriguez Daziano</dc:creator>
  <cp:keywords/>
  <dc:description/>
  <cp:lastModifiedBy>Karen Andrea Sáez Saldías</cp:lastModifiedBy>
  <cp:revision/>
  <dcterms:created xsi:type="dcterms:W3CDTF">2023-06-24T03:27:41Z</dcterms:created>
  <dcterms:modified xsi:type="dcterms:W3CDTF">2025-01-06T21:45:02Z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0x0101009B9BF91F7763894BAC8D4A143693B8FA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